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<sst xmlns="http://schemas.openxmlformats.org/spreadsheetml/2006/main" count="127" uniqueCount="91">
  <si>
    <t>Камелот, гостевой дом (Республика Крым, г. Судак, микрорайон Юго-Западный, 20)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</si>
  <si>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</si>
  <si>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</si>
  <si>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</si>
  <si>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</si>
  <si>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</si>
  <si>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</si>
  <si>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 xml:space="preserve"> 4-х местный "Стандарт"</t>
  </si>
  <si>
    <t>2-х комнатный 4-х местный "Стандарт"</t>
  </si>
  <si>
    <t>2-х местный 1-но комнатный + кухня</t>
  </si>
  <si>
    <t>3-х местный 1-но комнатный + кухня</t>
  </si>
  <si>
    <t>4-х местный 1-но комнатный + кухня</t>
  </si>
  <si>
    <t>4-х местный 2-х комнатный + кухня</t>
  </si>
  <si>
    <t xml:space="preserve">6-ти местный 3-х комнатный "Люкс" </t>
  </si>
  <si>
    <t>2-х местный "Стандарт" с балконом</t>
  </si>
  <si>
    <t>6-ти местный 3-х комнатный "Люкс комфорт"</t>
  </si>
  <si>
    <t>осн. место</t>
  </si>
  <si>
    <t>04.06.2019</t>
  </si>
  <si>
    <t>05.06 - 14.06</t>
  </si>
  <si>
    <t>10 дн / 9 н</t>
  </si>
  <si>
    <t>15.06.2019</t>
  </si>
  <si>
    <t>08.06.2019</t>
  </si>
  <si>
    <t>09.06 - 18.06</t>
  </si>
  <si>
    <t>19.06.2019</t>
  </si>
  <si>
    <t>13.06.2019</t>
  </si>
  <si>
    <t>14.06 - 23.06</t>
  </si>
  <si>
    <t>24.06.2019</t>
  </si>
  <si>
    <t>17.06.2019</t>
  </si>
  <si>
    <t>18.06 - 27.06</t>
  </si>
  <si>
    <t>28.06.2019</t>
  </si>
  <si>
    <t>22.06.2019</t>
  </si>
  <si>
    <t>23.06 - 02.07</t>
  </si>
  <si>
    <t>03.07.2019</t>
  </si>
  <si>
    <t>26.06.2019</t>
  </si>
  <si>
    <t>27.06 - 06.07</t>
  </si>
  <si>
    <t>07.07.2019</t>
  </si>
  <si>
    <t>01.07.2019</t>
  </si>
  <si>
    <t>02.07 - 11.07</t>
  </si>
  <si>
    <t>12.07.2019</t>
  </si>
  <si>
    <t>05.07.2019</t>
  </si>
  <si>
    <t>06.07 - 15.07</t>
  </si>
  <si>
    <t>16.07.2019</t>
  </si>
  <si>
    <t>10.07.2019</t>
  </si>
  <si>
    <t>11.07 - 20.07</t>
  </si>
  <si>
    <t>21.07.2019</t>
  </si>
  <si>
    <t>14.07.2019</t>
  </si>
  <si>
    <t>15.07 - 24.07</t>
  </si>
  <si>
    <t>25.07.2019</t>
  </si>
  <si>
    <t>19.07.2019</t>
  </si>
  <si>
    <t>20.07 - 29.07</t>
  </si>
  <si>
    <t>30.07.2019</t>
  </si>
  <si>
    <t>23.07.2019</t>
  </si>
  <si>
    <t>24.07 - 02.08</t>
  </si>
  <si>
    <t>03.08.2019</t>
  </si>
  <si>
    <t>28.07.2019</t>
  </si>
  <si>
    <t>29.07 - 07.08</t>
  </si>
  <si>
    <t>08.08.2019</t>
  </si>
  <si>
    <t>01.08.2019</t>
  </si>
  <si>
    <t>02.08 - 11.08</t>
  </si>
  <si>
    <t>12.08.2019</t>
  </si>
  <si>
    <t>06.08.2019</t>
  </si>
  <si>
    <t>07.08 - 16.08</t>
  </si>
  <si>
    <t>17.08.2019</t>
  </si>
  <si>
    <t>10.08.2019</t>
  </si>
  <si>
    <t>11.08 - 20.08</t>
  </si>
  <si>
    <t>21.08.2019</t>
  </si>
  <si>
    <t>15.08.2019</t>
  </si>
  <si>
    <t>16.08 - 25.08</t>
  </si>
  <si>
    <t>26.08.2019</t>
  </si>
  <si>
    <t>19.08.2019</t>
  </si>
  <si>
    <t>20.08 - 29.08</t>
  </si>
  <si>
    <t>30.08.2019</t>
  </si>
  <si>
    <t>24.08.2019</t>
  </si>
  <si>
    <t>25.08 - 03.09</t>
  </si>
  <si>
    <t>04.09.2019</t>
  </si>
  <si>
    <t>28.08.2019</t>
  </si>
  <si>
    <t>02.09.2019</t>
  </si>
  <si>
    <t>03.09 - 12.09</t>
  </si>
  <si>
    <t>13.09.2019</t>
  </si>
  <si>
    <t>06.09.2019</t>
  </si>
  <si>
    <t>07.09 - 16.09</t>
  </si>
  <si>
    <t>17.09.2019</t>
  </si>
  <si>
    <t>11.09.2019</t>
  </si>
  <si>
    <t>12.09 - 21.09</t>
  </si>
  <si>
    <t>22.09.2019</t>
  </si>
  <si>
    <t>15.09.2019</t>
  </si>
  <si>
    <t>16.09 - 25.09</t>
  </si>
  <si>
    <t>26.09.2019</t>
  </si>
  <si>
    <t>20.09.2019</t>
  </si>
  <si>
    <t>21.09 - 30.09</t>
  </si>
  <si>
    <t>01.10.2019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</si>
</sst>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2" sqref="A2:O28"/>
    </sheetView>
  </sheetViews>
  <sheetFormatPr defaultColWidth="9.140625" defaultRowHeight="12.75" customHeight="1"/>
  <cols>
    <col min="1" max="1" width="12.00390625" style="0" customWidth="1"/>
    <col min="2" max="3" width="12.57421875" style="0" customWidth="1"/>
    <col min="4" max="4" width="10.28125" style="0" customWidth="1"/>
    <col min="5" max="5" width="9.57421875" style="0" customWidth="1"/>
    <col min="6" max="6" width="10.8515625" style="0" customWidth="1"/>
    <col min="7" max="7" width="9.57421875" style="0" customWidth="1"/>
    <col min="8" max="8" width="11.7109375" style="0" customWidth="1"/>
    <col min="9" max="9" width="9.7109375" style="0" customWidth="1"/>
    <col min="10" max="10" width="10.421875" style="0" customWidth="1"/>
    <col min="11" max="11" width="10.7109375" style="0" customWidth="1"/>
    <col min="12" max="12" width="9.28125" style="0" customWidth="1"/>
    <col min="13" max="13" width="10.00390625" style="0" customWidth="1"/>
    <col min="14" max="14" width="9.7109375" style="0" customWidth="1"/>
    <col min="15" max="15" width="11.140625" style="0" customWidth="1"/>
  </cols>
  <sheetData>
    <row r="1" spans="1:15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O2" s="8" t="s">
        <v>15</v>
      </c>
    </row>
    <row r="3" spans="1:15" ht="39.75" customHeight="1">
      <c r="A3" s="7"/>
      <c r="B3" s="7"/>
      <c r="C3" s="7"/>
      <c r="D3" s="7"/>
      <c r="E3" s="3" t="s">
        <v>16</v>
      </c>
      <c r="F3" s="4" t="s">
        <v>16</v>
      </c>
      <c r="G3" s="3" t="s">
        <v>16</v>
      </c>
      <c r="H3" s="4" t="s">
        <v>16</v>
      </c>
      <c r="I3" s="3" t="s">
        <v>16</v>
      </c>
      <c r="J3" s="4" t="s">
        <v>16</v>
      </c>
      <c r="K3" s="3" t="s">
        <v>16</v>
      </c>
      <c r="L3" s="4" t="s">
        <v>16</v>
      </c>
      <c r="M3" s="3" t="s">
        <v>16</v>
      </c>
      <c r="N3" s="4" t="s">
        <v>16</v>
      </c>
      <c r="O3" s="3" t="s">
        <v>16</v>
      </c>
    </row>
    <row r="4" spans="1:15" ht="18" customHeight="1">
      <c r="A4" s="1" t="s">
        <v>17</v>
      </c>
      <c r="B4" s="1" t="s">
        <v>18</v>
      </c>
      <c r="C4" s="1" t="s">
        <v>19</v>
      </c>
      <c r="D4" s="1" t="s">
        <v>20</v>
      </c>
      <c r="E4" s="1">
        <f>0+9200+5850</f>
        <v>15050</v>
      </c>
      <c r="F4" s="1">
        <f>0+9200+5130</f>
        <v>14330</v>
      </c>
      <c r="G4" s="1">
        <f>0+9200+4500</f>
        <v>13700</v>
      </c>
      <c r="H4" s="1">
        <f>0+9200+4950</f>
        <v>14150</v>
      </c>
      <c r="I4" s="1">
        <f>0+9200+6750</f>
        <v>15950</v>
      </c>
      <c r="J4" s="1">
        <f>0+9200+5400</f>
        <v>14600</v>
      </c>
      <c r="K4" s="1">
        <f>0+9200+4950</f>
        <v>14150</v>
      </c>
      <c r="L4" s="1">
        <f>0+9200+5175</f>
        <v>14375</v>
      </c>
      <c r="M4" s="1">
        <f>0+9200+4500</f>
        <v>13700</v>
      </c>
      <c r="N4" s="1">
        <f>0+9200+6300</f>
        <v>15500</v>
      </c>
      <c r="O4" s="1">
        <f>0+9200+5310</f>
        <v>14510</v>
      </c>
    </row>
    <row r="5" spans="1:15" ht="18" customHeight="1">
      <c r="A5" s="2" t="s">
        <v>21</v>
      </c>
      <c r="B5" s="2" t="s">
        <v>22</v>
      </c>
      <c r="C5" s="2" t="s">
        <v>19</v>
      </c>
      <c r="D5" s="2" t="s">
        <v>23</v>
      </c>
      <c r="E5" s="2">
        <f>0+9200+5850</f>
        <v>15050</v>
      </c>
      <c r="F5" s="5">
        <f>0+9200+5130</f>
        <v>14330</v>
      </c>
      <c r="G5" s="2">
        <f>0+9200+4500</f>
        <v>13700</v>
      </c>
      <c r="H5" s="5">
        <f>0+9200+4950</f>
        <v>14150</v>
      </c>
      <c r="I5" s="2">
        <f>0+9200+6750</f>
        <v>15950</v>
      </c>
      <c r="J5" s="5">
        <f>0+9200+5400</f>
        <v>14600</v>
      </c>
      <c r="K5" s="2">
        <f>0+9200+4950</f>
        <v>14150</v>
      </c>
      <c r="L5" s="5">
        <f>0+9200+5175</f>
        <v>14375</v>
      </c>
      <c r="M5" s="2">
        <f>0+9200+4500</f>
        <v>13700</v>
      </c>
      <c r="N5" s="5">
        <f>0+9200+6300</f>
        <v>15500</v>
      </c>
      <c r="O5" s="2">
        <f>0+9200+5310</f>
        <v>14510</v>
      </c>
    </row>
    <row r="6" spans="1:15" ht="18" customHeight="1">
      <c r="A6" s="1" t="s">
        <v>24</v>
      </c>
      <c r="B6" s="1" t="s">
        <v>25</v>
      </c>
      <c r="C6" s="1" t="s">
        <v>19</v>
      </c>
      <c r="D6" s="1" t="s">
        <v>26</v>
      </c>
      <c r="E6" s="1">
        <f>0+9200+5850</f>
        <v>15050</v>
      </c>
      <c r="F6" s="1">
        <f>0+9200+5130</f>
        <v>14330</v>
      </c>
      <c r="G6" s="1">
        <f>0+9200+4500</f>
        <v>13700</v>
      </c>
      <c r="H6" s="1">
        <f>0+9200+4950</f>
        <v>14150</v>
      </c>
      <c r="I6" s="1">
        <f>0+9200+6750</f>
        <v>15950</v>
      </c>
      <c r="J6" s="1">
        <f>0+9200+5400</f>
        <v>14600</v>
      </c>
      <c r="K6" s="1">
        <f>0+9200+4950</f>
        <v>14150</v>
      </c>
      <c r="L6" s="1">
        <f>0+9200+5175</f>
        <v>14375</v>
      </c>
      <c r="M6" s="1">
        <f>0+9200+4500</f>
        <v>13700</v>
      </c>
      <c r="N6" s="1">
        <f>0+9200+6300</f>
        <v>15500</v>
      </c>
      <c r="O6" s="1">
        <f>0+9200+5310</f>
        <v>14510</v>
      </c>
    </row>
    <row r="7" spans="1:15" ht="18" customHeight="1">
      <c r="A7" s="2" t="s">
        <v>27</v>
      </c>
      <c r="B7" s="2" t="s">
        <v>28</v>
      </c>
      <c r="C7" s="2" t="s">
        <v>19</v>
      </c>
      <c r="D7" s="2" t="s">
        <v>29</v>
      </c>
      <c r="E7" s="2">
        <f>0+9200+5850</f>
        <v>15050</v>
      </c>
      <c r="F7" s="5">
        <f>0+9200+5130</f>
        <v>14330</v>
      </c>
      <c r="G7" s="2">
        <f>0+9200+4500</f>
        <v>13700</v>
      </c>
      <c r="H7" s="5">
        <f>0+9200+4950</f>
        <v>14150</v>
      </c>
      <c r="I7" s="2">
        <f>0+9200+6750</f>
        <v>15950</v>
      </c>
      <c r="J7" s="5">
        <f>0+9200+5400</f>
        <v>14600</v>
      </c>
      <c r="K7" s="2">
        <f>0+9200+4950</f>
        <v>14150</v>
      </c>
      <c r="L7" s="5">
        <f>0+9200+5175</f>
        <v>14375</v>
      </c>
      <c r="M7" s="2">
        <f>0+9200+4500</f>
        <v>13700</v>
      </c>
      <c r="N7" s="5">
        <f>0+9200+6300</f>
        <v>15500</v>
      </c>
      <c r="O7" s="2">
        <f>0+9200+5310</f>
        <v>14510</v>
      </c>
    </row>
    <row r="8" spans="1:15" ht="18" customHeight="1">
      <c r="A8" s="1" t="s">
        <v>30</v>
      </c>
      <c r="B8" s="1" t="s">
        <v>31</v>
      </c>
      <c r="C8" s="1" t="s">
        <v>19</v>
      </c>
      <c r="D8" s="1" t="s">
        <v>32</v>
      </c>
      <c r="E8" s="1">
        <f>0+9200+6100</f>
        <v>15300</v>
      </c>
      <c r="F8" s="1">
        <f>0+9200+5260</f>
        <v>14460</v>
      </c>
      <c r="G8" s="1">
        <f>0+9200+4575</f>
        <v>13775</v>
      </c>
      <c r="H8" s="1">
        <f>0+9200+5025</f>
        <v>14225</v>
      </c>
      <c r="I8" s="1">
        <f>0+9200+7000</f>
        <v>16200</v>
      </c>
      <c r="J8" s="1">
        <f>0+9200+5570</f>
        <v>14770</v>
      </c>
      <c r="K8" s="1">
        <f>0+9200+5075</f>
        <v>14275</v>
      </c>
      <c r="L8" s="1">
        <f>0+9200+5425</f>
        <v>14625</v>
      </c>
      <c r="M8" s="1">
        <f>0+9200+4790</f>
        <v>13990</v>
      </c>
      <c r="N8" s="1">
        <f>0+9200+6550</f>
        <v>15750</v>
      </c>
      <c r="O8" s="1">
        <f>0+9200+5590</f>
        <v>14790</v>
      </c>
    </row>
    <row r="9" spans="1:15" ht="18" customHeight="1">
      <c r="A9" s="2" t="s">
        <v>33</v>
      </c>
      <c r="B9" s="2" t="s">
        <v>34</v>
      </c>
      <c r="C9" s="2" t="s">
        <v>19</v>
      </c>
      <c r="D9" s="2" t="s">
        <v>35</v>
      </c>
      <c r="E9" s="2">
        <f>0+9200+7100</f>
        <v>16300</v>
      </c>
      <c r="F9" s="5">
        <f>0+9200+5780</f>
        <v>14980</v>
      </c>
      <c r="G9" s="2">
        <f>0+9200+4875</f>
        <v>14075</v>
      </c>
      <c r="H9" s="5">
        <f>0+9200+5325</f>
        <v>14525</v>
      </c>
      <c r="I9" s="2">
        <f>0+9200+8000</f>
        <v>17200</v>
      </c>
      <c r="J9" s="5">
        <f>0+9200+6250</f>
        <v>15450</v>
      </c>
      <c r="K9" s="2">
        <f>0+9200+5575</f>
        <v>14775</v>
      </c>
      <c r="L9" s="5">
        <f>0+9200+6425</f>
        <v>15625</v>
      </c>
      <c r="M9" s="2">
        <f>0+9200+5950</f>
        <v>15150</v>
      </c>
      <c r="N9" s="5">
        <f>0+9200+7550</f>
        <v>16750</v>
      </c>
      <c r="O9" s="2">
        <f>0+9200+6710</f>
        <v>15910</v>
      </c>
    </row>
    <row r="10" spans="1:15" ht="18" customHeight="1">
      <c r="A10" s="1" t="s">
        <v>36</v>
      </c>
      <c r="B10" s="1" t="s">
        <v>37</v>
      </c>
      <c r="C10" s="1" t="s">
        <v>19</v>
      </c>
      <c r="D10" s="1" t="s">
        <v>38</v>
      </c>
      <c r="E10" s="1">
        <f aca="true" t="shared" si="0" ref="E10:E21">0+9200+8100</f>
        <v>17300</v>
      </c>
      <c r="F10" s="1">
        <f aca="true" t="shared" si="1" ref="F10:F21">0+9200+6300</f>
        <v>15500</v>
      </c>
      <c r="G10" s="1">
        <f aca="true" t="shared" si="2" ref="G10:G21">0+9200+5175</f>
        <v>14375</v>
      </c>
      <c r="H10" s="1">
        <f aca="true" t="shared" si="3" ref="H10:H21">0+9200+5625</f>
        <v>14825</v>
      </c>
      <c r="I10" s="1">
        <f aca="true" t="shared" si="4" ref="I10:I21">0+9200+9000</f>
        <v>18200</v>
      </c>
      <c r="J10" s="1">
        <f aca="true" t="shared" si="5" ref="J10:J21">0+9200+6930</f>
        <v>16130</v>
      </c>
      <c r="K10" s="1">
        <f aca="true" t="shared" si="6" ref="K10:K21">0+9200+6075</f>
        <v>15275</v>
      </c>
      <c r="L10" s="1">
        <f aca="true" t="shared" si="7" ref="L10:L21">0+9200+7425</f>
        <v>16625</v>
      </c>
      <c r="M10" s="1">
        <f aca="true" t="shared" si="8" ref="M10:M21">0+9200+7110</f>
        <v>16310</v>
      </c>
      <c r="N10" s="1">
        <f aca="true" t="shared" si="9" ref="N10:N21">0+9200+8550</f>
        <v>17750</v>
      </c>
      <c r="O10" s="1">
        <f aca="true" t="shared" si="10" ref="O10:O21">0+9200+7830</f>
        <v>17030</v>
      </c>
    </row>
    <row r="11" spans="1:15" ht="18" customHeight="1">
      <c r="A11" s="2" t="s">
        <v>39</v>
      </c>
      <c r="B11" s="2" t="s">
        <v>40</v>
      </c>
      <c r="C11" s="2" t="s">
        <v>19</v>
      </c>
      <c r="D11" s="2" t="s">
        <v>41</v>
      </c>
      <c r="E11" s="2">
        <f t="shared" si="0"/>
        <v>17300</v>
      </c>
      <c r="F11" s="5">
        <f t="shared" si="1"/>
        <v>15500</v>
      </c>
      <c r="G11" s="2">
        <f t="shared" si="2"/>
        <v>14375</v>
      </c>
      <c r="H11" s="5">
        <f t="shared" si="3"/>
        <v>14825</v>
      </c>
      <c r="I11" s="2">
        <f t="shared" si="4"/>
        <v>18200</v>
      </c>
      <c r="J11" s="5">
        <f t="shared" si="5"/>
        <v>16130</v>
      </c>
      <c r="K11" s="2">
        <f t="shared" si="6"/>
        <v>15275</v>
      </c>
      <c r="L11" s="5">
        <f t="shared" si="7"/>
        <v>16625</v>
      </c>
      <c r="M11" s="2">
        <f t="shared" si="8"/>
        <v>16310</v>
      </c>
      <c r="N11" s="5">
        <f t="shared" si="9"/>
        <v>17750</v>
      </c>
      <c r="O11" s="2">
        <f t="shared" si="10"/>
        <v>17030</v>
      </c>
    </row>
    <row r="12" spans="1:15" ht="18" customHeight="1">
      <c r="A12" s="1" t="s">
        <v>42</v>
      </c>
      <c r="B12" s="1" t="s">
        <v>43</v>
      </c>
      <c r="C12" s="1" t="s">
        <v>19</v>
      </c>
      <c r="D12" s="1" t="s">
        <v>44</v>
      </c>
      <c r="E12" s="1">
        <f t="shared" si="0"/>
        <v>17300</v>
      </c>
      <c r="F12" s="1">
        <f t="shared" si="1"/>
        <v>15500</v>
      </c>
      <c r="G12" s="1">
        <f t="shared" si="2"/>
        <v>14375</v>
      </c>
      <c r="H12" s="1">
        <f t="shared" si="3"/>
        <v>14825</v>
      </c>
      <c r="I12" s="1">
        <f t="shared" si="4"/>
        <v>18200</v>
      </c>
      <c r="J12" s="1">
        <f t="shared" si="5"/>
        <v>16130</v>
      </c>
      <c r="K12" s="1">
        <f t="shared" si="6"/>
        <v>15275</v>
      </c>
      <c r="L12" s="1">
        <f t="shared" si="7"/>
        <v>16625</v>
      </c>
      <c r="M12" s="1">
        <f t="shared" si="8"/>
        <v>16310</v>
      </c>
      <c r="N12" s="1">
        <f t="shared" si="9"/>
        <v>17750</v>
      </c>
      <c r="O12" s="1">
        <f t="shared" si="10"/>
        <v>17030</v>
      </c>
    </row>
    <row r="13" spans="1:15" ht="18" customHeight="1">
      <c r="A13" s="2" t="s">
        <v>45</v>
      </c>
      <c r="B13" s="2" t="s">
        <v>46</v>
      </c>
      <c r="C13" s="2" t="s">
        <v>19</v>
      </c>
      <c r="D13" s="2" t="s">
        <v>47</v>
      </c>
      <c r="E13" s="2">
        <f t="shared" si="0"/>
        <v>17300</v>
      </c>
      <c r="F13" s="5">
        <f t="shared" si="1"/>
        <v>15500</v>
      </c>
      <c r="G13" s="2">
        <f t="shared" si="2"/>
        <v>14375</v>
      </c>
      <c r="H13" s="5">
        <f t="shared" si="3"/>
        <v>14825</v>
      </c>
      <c r="I13" s="2">
        <f t="shared" si="4"/>
        <v>18200</v>
      </c>
      <c r="J13" s="5">
        <f t="shared" si="5"/>
        <v>16130</v>
      </c>
      <c r="K13" s="2">
        <f t="shared" si="6"/>
        <v>15275</v>
      </c>
      <c r="L13" s="5">
        <f t="shared" si="7"/>
        <v>16625</v>
      </c>
      <c r="M13" s="2">
        <f t="shared" si="8"/>
        <v>16310</v>
      </c>
      <c r="N13" s="5">
        <f t="shared" si="9"/>
        <v>17750</v>
      </c>
      <c r="O13" s="2">
        <f t="shared" si="10"/>
        <v>17030</v>
      </c>
    </row>
    <row r="14" spans="1:15" ht="18" customHeight="1">
      <c r="A14" s="1" t="s">
        <v>48</v>
      </c>
      <c r="B14" s="1" t="s">
        <v>49</v>
      </c>
      <c r="C14" s="1" t="s">
        <v>19</v>
      </c>
      <c r="D14" s="1" t="s">
        <v>50</v>
      </c>
      <c r="E14" s="1">
        <f t="shared" si="0"/>
        <v>17300</v>
      </c>
      <c r="F14" s="1">
        <f t="shared" si="1"/>
        <v>15500</v>
      </c>
      <c r="G14" s="1">
        <f t="shared" si="2"/>
        <v>14375</v>
      </c>
      <c r="H14" s="1">
        <f t="shared" si="3"/>
        <v>14825</v>
      </c>
      <c r="I14" s="1">
        <f t="shared" si="4"/>
        <v>18200</v>
      </c>
      <c r="J14" s="1">
        <f t="shared" si="5"/>
        <v>16130</v>
      </c>
      <c r="K14" s="1">
        <f t="shared" si="6"/>
        <v>15275</v>
      </c>
      <c r="L14" s="1">
        <f t="shared" si="7"/>
        <v>16625</v>
      </c>
      <c r="M14" s="1">
        <f t="shared" si="8"/>
        <v>16310</v>
      </c>
      <c r="N14" s="1">
        <f t="shared" si="9"/>
        <v>17750</v>
      </c>
      <c r="O14" s="1">
        <f t="shared" si="10"/>
        <v>17030</v>
      </c>
    </row>
    <row r="15" spans="1:15" ht="18" customHeight="1">
      <c r="A15" s="2" t="s">
        <v>51</v>
      </c>
      <c r="B15" s="2" t="s">
        <v>52</v>
      </c>
      <c r="C15" s="2" t="s">
        <v>19</v>
      </c>
      <c r="D15" s="2" t="s">
        <v>53</v>
      </c>
      <c r="E15" s="2">
        <f t="shared" si="0"/>
        <v>17300</v>
      </c>
      <c r="F15" s="5">
        <f t="shared" si="1"/>
        <v>15500</v>
      </c>
      <c r="G15" s="2">
        <f t="shared" si="2"/>
        <v>14375</v>
      </c>
      <c r="H15" s="5">
        <f t="shared" si="3"/>
        <v>14825</v>
      </c>
      <c r="I15" s="2">
        <f t="shared" si="4"/>
        <v>18200</v>
      </c>
      <c r="J15" s="5">
        <f t="shared" si="5"/>
        <v>16130</v>
      </c>
      <c r="K15" s="2">
        <f t="shared" si="6"/>
        <v>15275</v>
      </c>
      <c r="L15" s="5">
        <f t="shared" si="7"/>
        <v>16625</v>
      </c>
      <c r="M15" s="2">
        <f t="shared" si="8"/>
        <v>16310</v>
      </c>
      <c r="N15" s="5">
        <f t="shared" si="9"/>
        <v>17750</v>
      </c>
      <c r="O15" s="2">
        <f t="shared" si="10"/>
        <v>17030</v>
      </c>
    </row>
    <row r="16" spans="1:15" ht="18" customHeight="1">
      <c r="A16" s="1" t="s">
        <v>54</v>
      </c>
      <c r="B16" s="1" t="s">
        <v>55</v>
      </c>
      <c r="C16" s="1" t="s">
        <v>19</v>
      </c>
      <c r="D16" s="1" t="s">
        <v>56</v>
      </c>
      <c r="E16" s="1">
        <f t="shared" si="0"/>
        <v>17300</v>
      </c>
      <c r="F16" s="1">
        <f t="shared" si="1"/>
        <v>15500</v>
      </c>
      <c r="G16" s="1">
        <f t="shared" si="2"/>
        <v>14375</v>
      </c>
      <c r="H16" s="1">
        <f t="shared" si="3"/>
        <v>14825</v>
      </c>
      <c r="I16" s="1">
        <f t="shared" si="4"/>
        <v>18200</v>
      </c>
      <c r="J16" s="1">
        <f t="shared" si="5"/>
        <v>16130</v>
      </c>
      <c r="K16" s="1">
        <f t="shared" si="6"/>
        <v>15275</v>
      </c>
      <c r="L16" s="1">
        <f t="shared" si="7"/>
        <v>16625</v>
      </c>
      <c r="M16" s="1">
        <f t="shared" si="8"/>
        <v>16310</v>
      </c>
      <c r="N16" s="1">
        <f t="shared" si="9"/>
        <v>17750</v>
      </c>
      <c r="O16" s="1">
        <f t="shared" si="10"/>
        <v>17030</v>
      </c>
    </row>
    <row r="17" spans="1:15" ht="18" customHeight="1">
      <c r="A17" s="2" t="s">
        <v>57</v>
      </c>
      <c r="B17" s="2" t="s">
        <v>58</v>
      </c>
      <c r="C17" s="2" t="s">
        <v>19</v>
      </c>
      <c r="D17" s="2" t="s">
        <v>59</v>
      </c>
      <c r="E17" s="2">
        <f t="shared" si="0"/>
        <v>17300</v>
      </c>
      <c r="F17" s="5">
        <f t="shared" si="1"/>
        <v>15500</v>
      </c>
      <c r="G17" s="2">
        <f t="shared" si="2"/>
        <v>14375</v>
      </c>
      <c r="H17" s="5">
        <f t="shared" si="3"/>
        <v>14825</v>
      </c>
      <c r="I17" s="2">
        <f t="shared" si="4"/>
        <v>18200</v>
      </c>
      <c r="J17" s="5">
        <f t="shared" si="5"/>
        <v>16130</v>
      </c>
      <c r="K17" s="2">
        <f t="shared" si="6"/>
        <v>15275</v>
      </c>
      <c r="L17" s="5">
        <f t="shared" si="7"/>
        <v>16625</v>
      </c>
      <c r="M17" s="2">
        <f t="shared" si="8"/>
        <v>16310</v>
      </c>
      <c r="N17" s="5">
        <f t="shared" si="9"/>
        <v>17750</v>
      </c>
      <c r="O17" s="2">
        <f t="shared" si="10"/>
        <v>17030</v>
      </c>
    </row>
    <row r="18" spans="1:15" ht="18" customHeight="1">
      <c r="A18" s="1" t="s">
        <v>60</v>
      </c>
      <c r="B18" s="1" t="s">
        <v>61</v>
      </c>
      <c r="C18" s="1" t="s">
        <v>19</v>
      </c>
      <c r="D18" s="1" t="s">
        <v>62</v>
      </c>
      <c r="E18" s="1">
        <f t="shared" si="0"/>
        <v>17300</v>
      </c>
      <c r="F18" s="1">
        <f t="shared" si="1"/>
        <v>15500</v>
      </c>
      <c r="G18" s="1">
        <f t="shared" si="2"/>
        <v>14375</v>
      </c>
      <c r="H18" s="1">
        <f t="shared" si="3"/>
        <v>14825</v>
      </c>
      <c r="I18" s="1">
        <f t="shared" si="4"/>
        <v>18200</v>
      </c>
      <c r="J18" s="1">
        <f t="shared" si="5"/>
        <v>16130</v>
      </c>
      <c r="K18" s="1">
        <f t="shared" si="6"/>
        <v>15275</v>
      </c>
      <c r="L18" s="1">
        <f t="shared" si="7"/>
        <v>16625</v>
      </c>
      <c r="M18" s="1">
        <f t="shared" si="8"/>
        <v>16310</v>
      </c>
      <c r="N18" s="1">
        <f t="shared" si="9"/>
        <v>17750</v>
      </c>
      <c r="O18" s="1">
        <f t="shared" si="10"/>
        <v>17030</v>
      </c>
    </row>
    <row r="19" spans="1:15" ht="18" customHeight="1">
      <c r="A19" s="2" t="s">
        <v>63</v>
      </c>
      <c r="B19" s="2" t="s">
        <v>64</v>
      </c>
      <c r="C19" s="2" t="s">
        <v>19</v>
      </c>
      <c r="D19" s="2" t="s">
        <v>65</v>
      </c>
      <c r="E19" s="2">
        <f t="shared" si="0"/>
        <v>17300</v>
      </c>
      <c r="F19" s="5">
        <f t="shared" si="1"/>
        <v>15500</v>
      </c>
      <c r="G19" s="2">
        <f t="shared" si="2"/>
        <v>14375</v>
      </c>
      <c r="H19" s="5">
        <f t="shared" si="3"/>
        <v>14825</v>
      </c>
      <c r="I19" s="2">
        <f t="shared" si="4"/>
        <v>18200</v>
      </c>
      <c r="J19" s="5">
        <f t="shared" si="5"/>
        <v>16130</v>
      </c>
      <c r="K19" s="2">
        <f t="shared" si="6"/>
        <v>15275</v>
      </c>
      <c r="L19" s="5">
        <f t="shared" si="7"/>
        <v>16625</v>
      </c>
      <c r="M19" s="2">
        <f t="shared" si="8"/>
        <v>16310</v>
      </c>
      <c r="N19" s="5">
        <f t="shared" si="9"/>
        <v>17750</v>
      </c>
      <c r="O19" s="2">
        <f t="shared" si="10"/>
        <v>17030</v>
      </c>
    </row>
    <row r="20" spans="1:15" ht="18" customHeight="1">
      <c r="A20" s="1" t="s">
        <v>66</v>
      </c>
      <c r="B20" s="1" t="s">
        <v>67</v>
      </c>
      <c r="C20" s="1" t="s">
        <v>19</v>
      </c>
      <c r="D20" s="1" t="s">
        <v>68</v>
      </c>
      <c r="E20" s="1">
        <f t="shared" si="0"/>
        <v>17300</v>
      </c>
      <c r="F20" s="1">
        <f t="shared" si="1"/>
        <v>15500</v>
      </c>
      <c r="G20" s="1">
        <f t="shared" si="2"/>
        <v>14375</v>
      </c>
      <c r="H20" s="1">
        <f t="shared" si="3"/>
        <v>14825</v>
      </c>
      <c r="I20" s="1">
        <f t="shared" si="4"/>
        <v>18200</v>
      </c>
      <c r="J20" s="1">
        <f t="shared" si="5"/>
        <v>16130</v>
      </c>
      <c r="K20" s="1">
        <f t="shared" si="6"/>
        <v>15275</v>
      </c>
      <c r="L20" s="1">
        <f t="shared" si="7"/>
        <v>16625</v>
      </c>
      <c r="M20" s="1">
        <f t="shared" si="8"/>
        <v>16310</v>
      </c>
      <c r="N20" s="1">
        <f t="shared" si="9"/>
        <v>17750</v>
      </c>
      <c r="O20" s="1">
        <f t="shared" si="10"/>
        <v>17030</v>
      </c>
    </row>
    <row r="21" spans="1:15" ht="18" customHeight="1">
      <c r="A21" s="2" t="s">
        <v>69</v>
      </c>
      <c r="B21" s="2" t="s">
        <v>70</v>
      </c>
      <c r="C21" s="2" t="s">
        <v>19</v>
      </c>
      <c r="D21" s="2" t="s">
        <v>71</v>
      </c>
      <c r="E21" s="2">
        <f t="shared" si="0"/>
        <v>17300</v>
      </c>
      <c r="F21" s="5">
        <f t="shared" si="1"/>
        <v>15500</v>
      </c>
      <c r="G21" s="2">
        <f t="shared" si="2"/>
        <v>14375</v>
      </c>
      <c r="H21" s="5">
        <f t="shared" si="3"/>
        <v>14825</v>
      </c>
      <c r="I21" s="2">
        <f t="shared" si="4"/>
        <v>18200</v>
      </c>
      <c r="J21" s="5">
        <f t="shared" si="5"/>
        <v>16130</v>
      </c>
      <c r="K21" s="2">
        <f t="shared" si="6"/>
        <v>15275</v>
      </c>
      <c r="L21" s="5">
        <f t="shared" si="7"/>
        <v>16625</v>
      </c>
      <c r="M21" s="2">
        <f t="shared" si="8"/>
        <v>16310</v>
      </c>
      <c r="N21" s="5">
        <f t="shared" si="9"/>
        <v>17750</v>
      </c>
      <c r="O21" s="2">
        <f t="shared" si="10"/>
        <v>17030</v>
      </c>
    </row>
    <row r="22" spans="1:15" ht="18" customHeight="1">
      <c r="A22" s="1" t="s">
        <v>72</v>
      </c>
      <c r="B22" s="1" t="s">
        <v>73</v>
      </c>
      <c r="C22" s="1" t="s">
        <v>19</v>
      </c>
      <c r="D22" s="1" t="s">
        <v>74</v>
      </c>
      <c r="E22" s="1">
        <f>0+9200+7600</f>
        <v>16800</v>
      </c>
      <c r="F22" s="1">
        <f>0+9200+6060</f>
        <v>15260</v>
      </c>
      <c r="G22" s="1">
        <f>0+9200+5025</f>
        <v>14225</v>
      </c>
      <c r="H22" s="1">
        <f>0+9200+5425</f>
        <v>14625</v>
      </c>
      <c r="I22" s="1">
        <f>0+9200+8500</f>
        <v>17700</v>
      </c>
      <c r="J22" s="1">
        <f>0+9200+6590</f>
        <v>15790</v>
      </c>
      <c r="K22" s="1">
        <f>0+9200+5825</f>
        <v>15025</v>
      </c>
      <c r="L22" s="1">
        <f>0+9200+6925</f>
        <v>16125</v>
      </c>
      <c r="M22" s="1">
        <f>0+9200+6530</f>
        <v>15730</v>
      </c>
      <c r="N22" s="1">
        <f>0+9200+8050</f>
        <v>17250</v>
      </c>
      <c r="O22" s="1">
        <f>0+9200+7270</f>
        <v>16470</v>
      </c>
    </row>
    <row r="23" spans="1:15" ht="18" customHeight="1">
      <c r="A23" s="2" t="s">
        <v>75</v>
      </c>
      <c r="B23" s="2" t="s">
        <v>73</v>
      </c>
      <c r="C23" s="2" t="s">
        <v>19</v>
      </c>
      <c r="D23" s="2" t="s">
        <v>74</v>
      </c>
      <c r="E23" s="2">
        <f>0+9200+7600</f>
        <v>16800</v>
      </c>
      <c r="F23" s="5">
        <f>0+9200+6060</f>
        <v>15260</v>
      </c>
      <c r="G23" s="2">
        <f>0+9200+5025</f>
        <v>14225</v>
      </c>
      <c r="H23" s="5">
        <f>0+9200+5425</f>
        <v>14625</v>
      </c>
      <c r="I23" s="2">
        <f>0+9200+8500</f>
        <v>17700</v>
      </c>
      <c r="J23" s="5">
        <f>0+9200+6590</f>
        <v>15790</v>
      </c>
      <c r="K23" s="2">
        <f>0+9200+5825</f>
        <v>15025</v>
      </c>
      <c r="L23" s="5">
        <f>0+9200+6925</f>
        <v>16125</v>
      </c>
      <c r="M23" s="2">
        <f>0+9200+6530</f>
        <v>15730</v>
      </c>
      <c r="N23" s="5">
        <f>0+9200+8050</f>
        <v>17250</v>
      </c>
      <c r="O23" s="2">
        <f>0+9200+7270</f>
        <v>16470</v>
      </c>
    </row>
    <row r="24" spans="1:15" ht="18" customHeight="1">
      <c r="A24" s="1" t="s">
        <v>76</v>
      </c>
      <c r="B24" s="1" t="s">
        <v>77</v>
      </c>
      <c r="C24" s="1" t="s">
        <v>19</v>
      </c>
      <c r="D24" s="1" t="s">
        <v>78</v>
      </c>
      <c r="E24" s="1">
        <f>0+9200+5850</f>
        <v>15050</v>
      </c>
      <c r="F24" s="1">
        <f>0+9200+5220</f>
        <v>14420</v>
      </c>
      <c r="G24" s="1">
        <f>0+9200+4500</f>
        <v>13700</v>
      </c>
      <c r="H24" s="1">
        <f>0+9200+4725</f>
        <v>13925</v>
      </c>
      <c r="I24" s="1">
        <f>0+9200+6750</f>
        <v>15950</v>
      </c>
      <c r="J24" s="1">
        <f>0+9200+5400</f>
        <v>14600</v>
      </c>
      <c r="K24" s="1">
        <f>0+9200+4950</f>
        <v>14150</v>
      </c>
      <c r="L24" s="1">
        <f>0+9200+5175</f>
        <v>14375</v>
      </c>
      <c r="M24" s="1">
        <f>0+9200+4500</f>
        <v>13700</v>
      </c>
      <c r="N24" s="1">
        <f>0+9200+6300</f>
        <v>15500</v>
      </c>
      <c r="O24" s="1">
        <f>0+9200+5310</f>
        <v>14510</v>
      </c>
    </row>
    <row r="25" spans="1:15" ht="18" customHeight="1">
      <c r="A25" s="2" t="s">
        <v>79</v>
      </c>
      <c r="B25" s="2" t="s">
        <v>80</v>
      </c>
      <c r="C25" s="2" t="s">
        <v>19</v>
      </c>
      <c r="D25" s="2" t="s">
        <v>81</v>
      </c>
      <c r="E25" s="2">
        <f>0+9200+5850</f>
        <v>15050</v>
      </c>
      <c r="F25" s="5">
        <f>0+9200+5220</f>
        <v>14420</v>
      </c>
      <c r="G25" s="2">
        <f>0+9200+4500</f>
        <v>13700</v>
      </c>
      <c r="H25" s="5">
        <f>0+9200+4725</f>
        <v>13925</v>
      </c>
      <c r="I25" s="2">
        <f>0+9200+6750</f>
        <v>15950</v>
      </c>
      <c r="J25" s="5">
        <f>0+9200+5400</f>
        <v>14600</v>
      </c>
      <c r="K25" s="2">
        <f>0+9200+4950</f>
        <v>14150</v>
      </c>
      <c r="L25" s="5">
        <f>0+9200+5175</f>
        <v>14375</v>
      </c>
      <c r="M25" s="2">
        <f>0+9200+4500</f>
        <v>13700</v>
      </c>
      <c r="N25" s="5">
        <f>0+9200+6300</f>
        <v>15500</v>
      </c>
      <c r="O25" s="2">
        <f>0+9200+5310</f>
        <v>14510</v>
      </c>
    </row>
    <row r="26" spans="1:15" ht="18" customHeight="1">
      <c r="A26" s="1" t="s">
        <v>82</v>
      </c>
      <c r="B26" s="1" t="s">
        <v>83</v>
      </c>
      <c r="C26" s="1" t="s">
        <v>19</v>
      </c>
      <c r="D26" s="1" t="s">
        <v>84</v>
      </c>
      <c r="E26" s="1">
        <f>0+9200+5850</f>
        <v>15050</v>
      </c>
      <c r="F26" s="1">
        <f>0+9200+5220</f>
        <v>14420</v>
      </c>
      <c r="G26" s="1">
        <f>0+9200+4500</f>
        <v>13700</v>
      </c>
      <c r="H26" s="1">
        <f>0+9200+4725</f>
        <v>13925</v>
      </c>
      <c r="I26" s="1">
        <f>0+9200+6750</f>
        <v>15950</v>
      </c>
      <c r="J26" s="1">
        <f>0+9200+5400</f>
        <v>14600</v>
      </c>
      <c r="K26" s="1">
        <f>0+9200+4950</f>
        <v>14150</v>
      </c>
      <c r="L26" s="1">
        <f>0+9200+5175</f>
        <v>14375</v>
      </c>
      <c r="M26" s="1">
        <f>0+9200+4500</f>
        <v>13700</v>
      </c>
      <c r="N26" s="1">
        <f>0+9200+6300</f>
        <v>15500</v>
      </c>
      <c r="O26" s="1">
        <f>0+9200+5310</f>
        <v>14510</v>
      </c>
    </row>
    <row r="27" spans="1:15" ht="18" customHeight="1">
      <c r="A27" s="2" t="s">
        <v>85</v>
      </c>
      <c r="B27" s="2" t="s">
        <v>86</v>
      </c>
      <c r="C27" s="2" t="s">
        <v>19</v>
      </c>
      <c r="D27" s="2" t="s">
        <v>87</v>
      </c>
      <c r="E27" s="2">
        <f>0+9200+5850</f>
        <v>15050</v>
      </c>
      <c r="F27" s="5">
        <f>0+9200+5220</f>
        <v>14420</v>
      </c>
      <c r="G27" s="2">
        <f>0+9200+4500</f>
        <v>13700</v>
      </c>
      <c r="H27" s="5">
        <f>0+9200+4725</f>
        <v>13925</v>
      </c>
      <c r="I27" s="2">
        <f>0+9200+6750</f>
        <v>15950</v>
      </c>
      <c r="J27" s="5">
        <f>0+9200+5400</f>
        <v>14600</v>
      </c>
      <c r="K27" s="2">
        <f>0+9200+4950</f>
        <v>14150</v>
      </c>
      <c r="L27" s="5">
        <f>0+9200+5175</f>
        <v>14375</v>
      </c>
      <c r="M27" s="2">
        <f>0+9200+4500</f>
        <v>13700</v>
      </c>
      <c r="N27" s="5">
        <f>0+9200+6300</f>
        <v>15500</v>
      </c>
      <c r="O27" s="2">
        <f>0+9200+5310</f>
        <v>14510</v>
      </c>
    </row>
    <row r="28" spans="1:15" ht="18" customHeight="1">
      <c r="A28" s="1" t="s">
        <v>88</v>
      </c>
      <c r="B28" s="1" t="s">
        <v>89</v>
      </c>
      <c r="C28" s="1" t="s">
        <v>19</v>
      </c>
      <c r="D28" s="1" t="s">
        <v>90</v>
      </c>
      <c r="E28" s="1">
        <f>0+9200+5850</f>
        <v>15050</v>
      </c>
      <c r="F28" s="1">
        <f>0+9200+5220</f>
        <v>14420</v>
      </c>
      <c r="G28" s="1">
        <f>0+9200+4500</f>
        <v>13700</v>
      </c>
      <c r="H28" s="1">
        <f>0+9200+4725</f>
        <v>13925</v>
      </c>
      <c r="I28" s="1">
        <f>0+9200+6750</f>
        <v>15950</v>
      </c>
      <c r="J28" s="1">
        <f>0+9200+5400</f>
        <v>14600</v>
      </c>
      <c r="K28" s="1">
        <f>0+9200+4950</f>
        <v>14150</v>
      </c>
      <c r="L28" s="1">
        <f>0+9200+5175</f>
        <v>14375</v>
      </c>
      <c r="M28" s="1">
        <f>0+9200+4500</f>
        <v>13700</v>
      </c>
      <c r="N28" s="1">
        <f>0+9200+6300</f>
        <v>15500</v>
      </c>
      <c r="O28" s="1">
        <f>0+9200+5310</f>
        <v>14510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selectLockedCells="1" selectUnlockedCells="1"/>
  <mergeCells count="5">
    <mergeCell ref="A1:O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2019-04-13T16:16:15Z</dcterms:modified>
  <cp:category/>
  <cp:version/>
  <cp:contentType/>
  <cp:contentStatus/>
</cp:coreProperties>
</file>