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<sst xmlns="http://schemas.openxmlformats.org/spreadsheetml/2006/main" count="209" uniqueCount="130">
  <si>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Кипр, гостевой дом (г. Анапа, п. Витязево, ул. Московская, 6)</t>
  </si>
  <si>
    <t>Отправление</t>
  </si>
  <si>
    <t>Дни отдыха</t>
  </si>
  <si>
    <t>дней/ночей на отдыхе</t>
  </si>
  <si>
    <t>Прибытие</t>
  </si>
  <si>
    <t>3-х местный "Эконом" 
(цоколь)</t>
  </si>
  <si>
    <t>2-х местный "Полулюкс" с балконом</t>
  </si>
  <si>
    <t>3-х местный "Полулюкс" с балконом</t>
  </si>
  <si>
    <t>3-х местный "Полулюкс" 
(с джакузи)</t>
  </si>
  <si>
    <t>4-х местный "Полулюкс" с балконом</t>
  </si>
  <si>
    <t>2-х комнатный 3-х местный "Люкс" с балконом</t>
  </si>
  <si>
    <t>2-х комнатный 4-х местный "Люкс" с балконом</t>
  </si>
  <si>
    <t>2-х комнатный 5-ти местный "Люкс" с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</si>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</sst>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0+10800+3760</f>
        <v>14560</v>
      </c>
      <c r="F4" s="1">
        <f>0+10800+6000</f>
        <v>16800</v>
      </c>
      <c r="G4" s="1">
        <f>0+10800+4560</f>
        <v>15360</v>
      </c>
      <c r="H4" s="1">
        <f>0+10800+5360</f>
        <v>16160</v>
      </c>
      <c r="I4" s="1">
        <f>0+10800+3600</f>
        <v>14400</v>
      </c>
      <c r="J4" s="1">
        <f>0+10800+5920</f>
        <v>16720</v>
      </c>
      <c r="K4" s="1">
        <f>0+10800+4800</f>
        <v>15600</v>
      </c>
      <c r="L4" s="1">
        <f>0+10800+4960</f>
        <v>15760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>0+10800+4230</f>
        <v>15030</v>
      </c>
      <c r="F5" s="2">
        <f>0+10800+6750</f>
        <v>17550</v>
      </c>
      <c r="G5" s="5">
        <f>0+10800+5130</f>
        <v>15930</v>
      </c>
      <c r="H5" s="2">
        <f>0+10800+6030</f>
        <v>16830</v>
      </c>
      <c r="I5" s="5">
        <f>0+10800+4050</f>
        <v>14850</v>
      </c>
      <c r="J5" s="2">
        <f>0+10800+6660</f>
        <v>17460</v>
      </c>
      <c r="K5" s="5">
        <f>0+10800+5400</f>
        <v>16200</v>
      </c>
      <c r="L5" s="2">
        <f>0+10800+5580</f>
        <v>16380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0+10800+4230</f>
        <v>15030</v>
      </c>
      <c r="F6" s="1">
        <f>0+10800+6750</f>
        <v>17550</v>
      </c>
      <c r="G6" s="1">
        <f>0+10800+5130</f>
        <v>15930</v>
      </c>
      <c r="H6" s="1">
        <f>0+10800+6030</f>
        <v>16830</v>
      </c>
      <c r="I6" s="1">
        <f>0+10800+4050</f>
        <v>14850</v>
      </c>
      <c r="J6" s="1">
        <f>0+10800+6660</f>
        <v>17460</v>
      </c>
      <c r="K6" s="1">
        <f>0+10800+5400</f>
        <v>16200</v>
      </c>
      <c r="L6" s="1">
        <f>0+10800+5580</f>
        <v>16380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>0+10800+4630</f>
        <v>15430</v>
      </c>
      <c r="F7" s="2">
        <f>0+10800+7450</f>
        <v>18250</v>
      </c>
      <c r="G7" s="5">
        <f>0+10800+5670</f>
        <v>16470</v>
      </c>
      <c r="H7" s="2">
        <f>0+10800+6690</f>
        <v>17490</v>
      </c>
      <c r="I7" s="5">
        <f>0+10800+4450</f>
        <v>15250</v>
      </c>
      <c r="J7" s="2">
        <f>0+10800+7180</f>
        <v>17980</v>
      </c>
      <c r="K7" s="5">
        <f>0+10800+5850</f>
        <v>16650</v>
      </c>
      <c r="L7" s="2">
        <f>0+10800+6260</f>
        <v>17060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0+10800+5030</f>
        <v>15830</v>
      </c>
      <c r="F8" s="1">
        <f>0+10800+8150</f>
        <v>18950</v>
      </c>
      <c r="G8" s="1">
        <f>0+10800+6210</f>
        <v>17010</v>
      </c>
      <c r="H8" s="1">
        <f>0+10800+7350</f>
        <v>18150</v>
      </c>
      <c r="I8" s="1">
        <f>0+10800+4850</f>
        <v>15650</v>
      </c>
      <c r="J8" s="1">
        <f>0+10800+7700</f>
        <v>18500</v>
      </c>
      <c r="K8" s="1">
        <f>0+10800+6300</f>
        <v>17100</v>
      </c>
      <c r="L8" s="1">
        <f>0+10800+6940</f>
        <v>17740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>0+10800+5630</f>
        <v>16430</v>
      </c>
      <c r="F9" s="2">
        <f>0+10800+9200</f>
        <v>20000</v>
      </c>
      <c r="G9" s="5">
        <f>0+10800+7020</f>
        <v>17820</v>
      </c>
      <c r="H9" s="2">
        <f>0+10800+8340</f>
        <v>19140</v>
      </c>
      <c r="I9" s="5">
        <f>0+10800+5450</f>
        <v>16250</v>
      </c>
      <c r="J9" s="2">
        <f>0+10800+8480</f>
        <v>19280</v>
      </c>
      <c r="K9" s="5">
        <f>0+10800+6975</f>
        <v>17775</v>
      </c>
      <c r="L9" s="2">
        <f>0+10800+7960</f>
        <v>18760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0+10800+6030</f>
        <v>16830</v>
      </c>
      <c r="F10" s="1">
        <f>0+10800+9900</f>
        <v>20700</v>
      </c>
      <c r="G10" s="1">
        <f>0+10800+7560</f>
        <v>18360</v>
      </c>
      <c r="H10" s="1">
        <f>0+10800+9000</f>
        <v>19800</v>
      </c>
      <c r="I10" s="1">
        <f>0+10800+5850</f>
        <v>16650</v>
      </c>
      <c r="J10" s="1">
        <f>0+10800+9000</f>
        <v>19800</v>
      </c>
      <c r="K10" s="1">
        <f>0+10800+7425</f>
        <v>18225</v>
      </c>
      <c r="L10" s="1">
        <f>0+10800+8640</f>
        <v>19440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>0+10800+6030</f>
        <v>16830</v>
      </c>
      <c r="F11" s="2">
        <f>0+10800+9900</f>
        <v>20700</v>
      </c>
      <c r="G11" s="5">
        <f>0+10800+7560</f>
        <v>18360</v>
      </c>
      <c r="H11" s="2">
        <f>0+10800+9000</f>
        <v>19800</v>
      </c>
      <c r="I11" s="5">
        <f>0+10800+5850</f>
        <v>16650</v>
      </c>
      <c r="J11" s="2">
        <f>0+10800+9000</f>
        <v>19800</v>
      </c>
      <c r="K11" s="5">
        <f>0+10800+7425</f>
        <v>18225</v>
      </c>
      <c r="L11" s="2">
        <f>0+10800+8640</f>
        <v>19440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0+10800+6030</f>
        <v>16830</v>
      </c>
      <c r="F12" s="1">
        <f>0+10800+9900</f>
        <v>20700</v>
      </c>
      <c r="G12" s="1">
        <f>0+10800+7560</f>
        <v>18360</v>
      </c>
      <c r="H12" s="1">
        <f>0+10800+9000</f>
        <v>19800</v>
      </c>
      <c r="I12" s="1">
        <f>0+10800+5850</f>
        <v>16650</v>
      </c>
      <c r="J12" s="1">
        <f>0+10800+9000</f>
        <v>19800</v>
      </c>
      <c r="K12" s="1">
        <f>0+10800+7425</f>
        <v>18225</v>
      </c>
      <c r="L12" s="1">
        <f>0+10800+8640</f>
        <v>19440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>0+10800+6200</f>
        <v>17000</v>
      </c>
      <c r="F13" s="2">
        <f>0+10800+10200</f>
        <v>21000</v>
      </c>
      <c r="G13" s="5">
        <f>0+10800+7890</f>
        <v>18690</v>
      </c>
      <c r="H13" s="2">
        <f>0+10800+9340</f>
        <v>20140</v>
      </c>
      <c r="I13" s="5">
        <f>0+10800+6200</f>
        <v>17000</v>
      </c>
      <c r="J13" s="2">
        <f>0+10800+9500</f>
        <v>20300</v>
      </c>
      <c r="K13" s="5">
        <f>0+10800+7850</f>
        <v>18650</v>
      </c>
      <c r="L13" s="2">
        <f>0+10800+8840</f>
        <v>19640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0+10800+6540</f>
        <v>17340</v>
      </c>
      <c r="F14" s="1">
        <f>0+10800+10800</f>
        <v>21600</v>
      </c>
      <c r="G14" s="1">
        <f>0+10800+8550</f>
        <v>19350</v>
      </c>
      <c r="H14" s="1">
        <f>0+10800+10020</f>
        <v>20820</v>
      </c>
      <c r="I14" s="1">
        <f>0+10800+6900</f>
        <v>17700</v>
      </c>
      <c r="J14" s="1">
        <f>0+10800+10500</f>
        <v>21300</v>
      </c>
      <c r="K14" s="1">
        <f>0+10800+8700</f>
        <v>19500</v>
      </c>
      <c r="L14" s="1">
        <f>0+10800+9240</f>
        <v>20040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0+10800+6880</f>
        <v>17680</v>
      </c>
      <c r="F15" s="2">
        <f>0+10800+11400</f>
        <v>22200</v>
      </c>
      <c r="G15" s="5">
        <f>0+10800+9210</f>
        <v>20010</v>
      </c>
      <c r="H15" s="2">
        <f>0+10800+10700</f>
        <v>21500</v>
      </c>
      <c r="I15" s="5">
        <f>0+10800+7600</f>
        <v>18400</v>
      </c>
      <c r="J15" s="2">
        <f>0+10800+11500</f>
        <v>22300</v>
      </c>
      <c r="K15" s="5">
        <f>0+10800+9550</f>
        <v>20350</v>
      </c>
      <c r="L15" s="2">
        <f>0+10800+9640</f>
        <v>20440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0+10800+7220</f>
        <v>18020</v>
      </c>
      <c r="F16" s="1">
        <f>0+10800+12000</f>
        <v>22800</v>
      </c>
      <c r="G16" s="1">
        <f>0+10800+9870</f>
        <v>20670</v>
      </c>
      <c r="H16" s="1">
        <f>0+10800+11380</f>
        <v>22180</v>
      </c>
      <c r="I16" s="1">
        <f>0+10800+8300</f>
        <v>19100</v>
      </c>
      <c r="J16" s="1">
        <f>0+10800+12500</f>
        <v>23300</v>
      </c>
      <c r="K16" s="1">
        <f>0+10800+10400</f>
        <v>21200</v>
      </c>
      <c r="L16" s="1">
        <f>0+10800+10040</f>
        <v>20840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aca="true" t="shared" si="0" ref="E17:E40">0+10800+7560</f>
        <v>18360</v>
      </c>
      <c r="F17" s="2">
        <f aca="true" t="shared" si="1" ref="F17:F40">0+10800+12600</f>
        <v>23400</v>
      </c>
      <c r="G17" s="5">
        <f aca="true" t="shared" si="2" ref="G17:G40">0+10800+10530</f>
        <v>21330</v>
      </c>
      <c r="H17" s="2">
        <f aca="true" t="shared" si="3" ref="H17:H40">0+10800+12060</f>
        <v>22860</v>
      </c>
      <c r="I17" s="5">
        <f aca="true" t="shared" si="4" ref="I17:I40">0+10800+9000</f>
        <v>19800</v>
      </c>
      <c r="J17" s="2">
        <f aca="true" t="shared" si="5" ref="J17:J40">0+10800+13500</f>
        <v>24300</v>
      </c>
      <c r="K17" s="5">
        <f aca="true" t="shared" si="6" ref="K17:K40">0+10800+11250</f>
        <v>22050</v>
      </c>
      <c r="L17" s="2">
        <f aca="true" t="shared" si="7" ref="L17:L40">0+10800+10440</f>
        <v>21240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0"/>
        <v>18360</v>
      </c>
      <c r="F18" s="1">
        <f t="shared" si="1"/>
        <v>23400</v>
      </c>
      <c r="G18" s="1">
        <f t="shared" si="2"/>
        <v>21330</v>
      </c>
      <c r="H18" s="1">
        <f t="shared" si="3"/>
        <v>22860</v>
      </c>
      <c r="I18" s="1">
        <f t="shared" si="4"/>
        <v>19800</v>
      </c>
      <c r="J18" s="1">
        <f t="shared" si="5"/>
        <v>24300</v>
      </c>
      <c r="K18" s="1">
        <f t="shared" si="6"/>
        <v>22050</v>
      </c>
      <c r="L18" s="1">
        <f t="shared" si="7"/>
        <v>21240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0"/>
        <v>18360</v>
      </c>
      <c r="F19" s="2">
        <f t="shared" si="1"/>
        <v>23400</v>
      </c>
      <c r="G19" s="5">
        <f t="shared" si="2"/>
        <v>21330</v>
      </c>
      <c r="H19" s="2">
        <f t="shared" si="3"/>
        <v>22860</v>
      </c>
      <c r="I19" s="5">
        <f t="shared" si="4"/>
        <v>19800</v>
      </c>
      <c r="J19" s="2">
        <f t="shared" si="5"/>
        <v>24300</v>
      </c>
      <c r="K19" s="5">
        <f t="shared" si="6"/>
        <v>22050</v>
      </c>
      <c r="L19" s="2">
        <f t="shared" si="7"/>
        <v>21240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0"/>
        <v>18360</v>
      </c>
      <c r="F20" s="1">
        <f t="shared" si="1"/>
        <v>23400</v>
      </c>
      <c r="G20" s="1">
        <f t="shared" si="2"/>
        <v>21330</v>
      </c>
      <c r="H20" s="1">
        <f t="shared" si="3"/>
        <v>22860</v>
      </c>
      <c r="I20" s="1">
        <f t="shared" si="4"/>
        <v>19800</v>
      </c>
      <c r="J20" s="1">
        <f t="shared" si="5"/>
        <v>24300</v>
      </c>
      <c r="K20" s="1">
        <f t="shared" si="6"/>
        <v>22050</v>
      </c>
      <c r="L20" s="1">
        <f t="shared" si="7"/>
        <v>21240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0"/>
        <v>18360</v>
      </c>
      <c r="F21" s="2">
        <f t="shared" si="1"/>
        <v>23400</v>
      </c>
      <c r="G21" s="5">
        <f t="shared" si="2"/>
        <v>21330</v>
      </c>
      <c r="H21" s="2">
        <f t="shared" si="3"/>
        <v>22860</v>
      </c>
      <c r="I21" s="5">
        <f t="shared" si="4"/>
        <v>19800</v>
      </c>
      <c r="J21" s="2">
        <f t="shared" si="5"/>
        <v>24300</v>
      </c>
      <c r="K21" s="5">
        <f t="shared" si="6"/>
        <v>22050</v>
      </c>
      <c r="L21" s="2">
        <f t="shared" si="7"/>
        <v>21240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0"/>
        <v>18360</v>
      </c>
      <c r="F22" s="1">
        <f t="shared" si="1"/>
        <v>23400</v>
      </c>
      <c r="G22" s="1">
        <f t="shared" si="2"/>
        <v>21330</v>
      </c>
      <c r="H22" s="1">
        <f t="shared" si="3"/>
        <v>22860</v>
      </c>
      <c r="I22" s="1">
        <f t="shared" si="4"/>
        <v>19800</v>
      </c>
      <c r="J22" s="1">
        <f t="shared" si="5"/>
        <v>24300</v>
      </c>
      <c r="K22" s="1">
        <f t="shared" si="6"/>
        <v>22050</v>
      </c>
      <c r="L22" s="1">
        <f t="shared" si="7"/>
        <v>21240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0"/>
        <v>18360</v>
      </c>
      <c r="F23" s="2">
        <f t="shared" si="1"/>
        <v>23400</v>
      </c>
      <c r="G23" s="5">
        <f t="shared" si="2"/>
        <v>21330</v>
      </c>
      <c r="H23" s="2">
        <f t="shared" si="3"/>
        <v>22860</v>
      </c>
      <c r="I23" s="5">
        <f t="shared" si="4"/>
        <v>19800</v>
      </c>
      <c r="J23" s="2">
        <f t="shared" si="5"/>
        <v>24300</v>
      </c>
      <c r="K23" s="5">
        <f t="shared" si="6"/>
        <v>22050</v>
      </c>
      <c r="L23" s="2">
        <f t="shared" si="7"/>
        <v>21240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0"/>
        <v>18360</v>
      </c>
      <c r="F24" s="1">
        <f t="shared" si="1"/>
        <v>23400</v>
      </c>
      <c r="G24" s="1">
        <f t="shared" si="2"/>
        <v>21330</v>
      </c>
      <c r="H24" s="1">
        <f t="shared" si="3"/>
        <v>22860</v>
      </c>
      <c r="I24" s="1">
        <f t="shared" si="4"/>
        <v>19800</v>
      </c>
      <c r="J24" s="1">
        <f t="shared" si="5"/>
        <v>24300</v>
      </c>
      <c r="K24" s="1">
        <f t="shared" si="6"/>
        <v>22050</v>
      </c>
      <c r="L24" s="1">
        <f t="shared" si="7"/>
        <v>21240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0"/>
        <v>18360</v>
      </c>
      <c r="F25" s="2">
        <f t="shared" si="1"/>
        <v>23400</v>
      </c>
      <c r="G25" s="5">
        <f t="shared" si="2"/>
        <v>21330</v>
      </c>
      <c r="H25" s="2">
        <f t="shared" si="3"/>
        <v>22860</v>
      </c>
      <c r="I25" s="5">
        <f t="shared" si="4"/>
        <v>19800</v>
      </c>
      <c r="J25" s="2">
        <f t="shared" si="5"/>
        <v>24300</v>
      </c>
      <c r="K25" s="5">
        <f t="shared" si="6"/>
        <v>22050</v>
      </c>
      <c r="L25" s="2">
        <f t="shared" si="7"/>
        <v>21240</v>
      </c>
    </row>
    <row r="26" spans="1:1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0"/>
        <v>18360</v>
      </c>
      <c r="F26" s="1">
        <f t="shared" si="1"/>
        <v>23400</v>
      </c>
      <c r="G26" s="1">
        <f t="shared" si="2"/>
        <v>21330</v>
      </c>
      <c r="H26" s="1">
        <f t="shared" si="3"/>
        <v>22860</v>
      </c>
      <c r="I26" s="1">
        <f t="shared" si="4"/>
        <v>19800</v>
      </c>
      <c r="J26" s="1">
        <f t="shared" si="5"/>
        <v>24300</v>
      </c>
      <c r="K26" s="1">
        <f t="shared" si="6"/>
        <v>22050</v>
      </c>
      <c r="L26" s="1">
        <f t="shared" si="7"/>
        <v>21240</v>
      </c>
    </row>
    <row r="27" spans="1:1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0"/>
        <v>18360</v>
      </c>
      <c r="F27" s="2">
        <f t="shared" si="1"/>
        <v>23400</v>
      </c>
      <c r="G27" s="5">
        <f t="shared" si="2"/>
        <v>21330</v>
      </c>
      <c r="H27" s="2">
        <f t="shared" si="3"/>
        <v>22860</v>
      </c>
      <c r="I27" s="5">
        <f t="shared" si="4"/>
        <v>19800</v>
      </c>
      <c r="J27" s="2">
        <f t="shared" si="5"/>
        <v>24300</v>
      </c>
      <c r="K27" s="5">
        <f t="shared" si="6"/>
        <v>22050</v>
      </c>
      <c r="L27" s="2">
        <f t="shared" si="7"/>
        <v>21240</v>
      </c>
    </row>
    <row r="28" spans="1:1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0"/>
        <v>18360</v>
      </c>
      <c r="F28" s="1">
        <f t="shared" si="1"/>
        <v>23400</v>
      </c>
      <c r="G28" s="1">
        <f t="shared" si="2"/>
        <v>21330</v>
      </c>
      <c r="H28" s="1">
        <f t="shared" si="3"/>
        <v>22860</v>
      </c>
      <c r="I28" s="1">
        <f t="shared" si="4"/>
        <v>19800</v>
      </c>
      <c r="J28" s="1">
        <f t="shared" si="5"/>
        <v>24300</v>
      </c>
      <c r="K28" s="1">
        <f t="shared" si="6"/>
        <v>22050</v>
      </c>
      <c r="L28" s="1">
        <f t="shared" si="7"/>
        <v>21240</v>
      </c>
    </row>
    <row r="29" spans="1:1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0"/>
        <v>18360</v>
      </c>
      <c r="F29" s="2">
        <f t="shared" si="1"/>
        <v>23400</v>
      </c>
      <c r="G29" s="5">
        <f t="shared" si="2"/>
        <v>21330</v>
      </c>
      <c r="H29" s="2">
        <f t="shared" si="3"/>
        <v>22860</v>
      </c>
      <c r="I29" s="5">
        <f t="shared" si="4"/>
        <v>19800</v>
      </c>
      <c r="J29" s="2">
        <f t="shared" si="5"/>
        <v>24300</v>
      </c>
      <c r="K29" s="5">
        <f t="shared" si="6"/>
        <v>22050</v>
      </c>
      <c r="L29" s="2">
        <f t="shared" si="7"/>
        <v>21240</v>
      </c>
    </row>
    <row r="30" spans="1:1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0"/>
        <v>18360</v>
      </c>
      <c r="F30" s="1">
        <f t="shared" si="1"/>
        <v>23400</v>
      </c>
      <c r="G30" s="1">
        <f t="shared" si="2"/>
        <v>21330</v>
      </c>
      <c r="H30" s="1">
        <f t="shared" si="3"/>
        <v>22860</v>
      </c>
      <c r="I30" s="1">
        <f t="shared" si="4"/>
        <v>19800</v>
      </c>
      <c r="J30" s="1">
        <f t="shared" si="5"/>
        <v>24300</v>
      </c>
      <c r="K30" s="1">
        <f t="shared" si="6"/>
        <v>22050</v>
      </c>
      <c r="L30" s="1">
        <f t="shared" si="7"/>
        <v>21240</v>
      </c>
    </row>
    <row r="31" spans="1:1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0"/>
        <v>18360</v>
      </c>
      <c r="F31" s="2">
        <f t="shared" si="1"/>
        <v>23400</v>
      </c>
      <c r="G31" s="5">
        <f t="shared" si="2"/>
        <v>21330</v>
      </c>
      <c r="H31" s="2">
        <f t="shared" si="3"/>
        <v>22860</v>
      </c>
      <c r="I31" s="5">
        <f t="shared" si="4"/>
        <v>19800</v>
      </c>
      <c r="J31" s="2">
        <f t="shared" si="5"/>
        <v>24300</v>
      </c>
      <c r="K31" s="5">
        <f t="shared" si="6"/>
        <v>22050</v>
      </c>
      <c r="L31" s="2">
        <f t="shared" si="7"/>
        <v>21240</v>
      </c>
    </row>
    <row r="32" spans="1:1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0"/>
        <v>18360</v>
      </c>
      <c r="F32" s="1">
        <f t="shared" si="1"/>
        <v>23400</v>
      </c>
      <c r="G32" s="1">
        <f t="shared" si="2"/>
        <v>21330</v>
      </c>
      <c r="H32" s="1">
        <f t="shared" si="3"/>
        <v>22860</v>
      </c>
      <c r="I32" s="1">
        <f t="shared" si="4"/>
        <v>19800</v>
      </c>
      <c r="J32" s="1">
        <f t="shared" si="5"/>
        <v>24300</v>
      </c>
      <c r="K32" s="1">
        <f t="shared" si="6"/>
        <v>22050</v>
      </c>
      <c r="L32" s="1">
        <f t="shared" si="7"/>
        <v>21240</v>
      </c>
    </row>
    <row r="33" spans="1:1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0"/>
        <v>18360</v>
      </c>
      <c r="F33" s="2">
        <f t="shared" si="1"/>
        <v>23400</v>
      </c>
      <c r="G33" s="5">
        <f t="shared" si="2"/>
        <v>21330</v>
      </c>
      <c r="H33" s="2">
        <f t="shared" si="3"/>
        <v>22860</v>
      </c>
      <c r="I33" s="5">
        <f t="shared" si="4"/>
        <v>19800</v>
      </c>
      <c r="J33" s="2">
        <f t="shared" si="5"/>
        <v>24300</v>
      </c>
      <c r="K33" s="5">
        <f t="shared" si="6"/>
        <v>22050</v>
      </c>
      <c r="L33" s="2">
        <f t="shared" si="7"/>
        <v>21240</v>
      </c>
    </row>
    <row r="34" spans="1:1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0"/>
        <v>18360</v>
      </c>
      <c r="F34" s="1">
        <f t="shared" si="1"/>
        <v>23400</v>
      </c>
      <c r="G34" s="1">
        <f t="shared" si="2"/>
        <v>21330</v>
      </c>
      <c r="H34" s="1">
        <f t="shared" si="3"/>
        <v>22860</v>
      </c>
      <c r="I34" s="1">
        <f t="shared" si="4"/>
        <v>19800</v>
      </c>
      <c r="J34" s="1">
        <f t="shared" si="5"/>
        <v>24300</v>
      </c>
      <c r="K34" s="1">
        <f t="shared" si="6"/>
        <v>22050</v>
      </c>
      <c r="L34" s="1">
        <f t="shared" si="7"/>
        <v>21240</v>
      </c>
    </row>
    <row r="35" spans="1:1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0"/>
        <v>18360</v>
      </c>
      <c r="F35" s="2">
        <f t="shared" si="1"/>
        <v>23400</v>
      </c>
      <c r="G35" s="5">
        <f t="shared" si="2"/>
        <v>21330</v>
      </c>
      <c r="H35" s="2">
        <f t="shared" si="3"/>
        <v>22860</v>
      </c>
      <c r="I35" s="5">
        <f t="shared" si="4"/>
        <v>19800</v>
      </c>
      <c r="J35" s="2">
        <f t="shared" si="5"/>
        <v>24300</v>
      </c>
      <c r="K35" s="5">
        <f t="shared" si="6"/>
        <v>22050</v>
      </c>
      <c r="L35" s="2">
        <f t="shared" si="7"/>
        <v>21240</v>
      </c>
    </row>
    <row r="36" spans="1:1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0"/>
        <v>18360</v>
      </c>
      <c r="F36" s="1">
        <f t="shared" si="1"/>
        <v>23400</v>
      </c>
      <c r="G36" s="1">
        <f t="shared" si="2"/>
        <v>21330</v>
      </c>
      <c r="H36" s="1">
        <f t="shared" si="3"/>
        <v>22860</v>
      </c>
      <c r="I36" s="1">
        <f t="shared" si="4"/>
        <v>19800</v>
      </c>
      <c r="J36" s="1">
        <f t="shared" si="5"/>
        <v>24300</v>
      </c>
      <c r="K36" s="1">
        <f t="shared" si="6"/>
        <v>22050</v>
      </c>
      <c r="L36" s="1">
        <f t="shared" si="7"/>
        <v>21240</v>
      </c>
    </row>
    <row r="37" spans="1:1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0"/>
        <v>18360</v>
      </c>
      <c r="F37" s="2">
        <f t="shared" si="1"/>
        <v>23400</v>
      </c>
      <c r="G37" s="5">
        <f t="shared" si="2"/>
        <v>21330</v>
      </c>
      <c r="H37" s="2">
        <f t="shared" si="3"/>
        <v>22860</v>
      </c>
      <c r="I37" s="5">
        <f t="shared" si="4"/>
        <v>19800</v>
      </c>
      <c r="J37" s="2">
        <f t="shared" si="5"/>
        <v>24300</v>
      </c>
      <c r="K37" s="5">
        <f t="shared" si="6"/>
        <v>22050</v>
      </c>
      <c r="L37" s="2">
        <f t="shared" si="7"/>
        <v>21240</v>
      </c>
    </row>
    <row r="38" spans="1:1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0"/>
        <v>18360</v>
      </c>
      <c r="F38" s="1">
        <f t="shared" si="1"/>
        <v>23400</v>
      </c>
      <c r="G38" s="1">
        <f t="shared" si="2"/>
        <v>21330</v>
      </c>
      <c r="H38" s="1">
        <f t="shared" si="3"/>
        <v>22860</v>
      </c>
      <c r="I38" s="1">
        <f t="shared" si="4"/>
        <v>19800</v>
      </c>
      <c r="J38" s="1">
        <f t="shared" si="5"/>
        <v>24300</v>
      </c>
      <c r="K38" s="1">
        <f t="shared" si="6"/>
        <v>22050</v>
      </c>
      <c r="L38" s="1">
        <f t="shared" si="7"/>
        <v>21240</v>
      </c>
    </row>
    <row r="39" spans="1:1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 t="shared" si="0"/>
        <v>18360</v>
      </c>
      <c r="F39" s="2">
        <f t="shared" si="1"/>
        <v>23400</v>
      </c>
      <c r="G39" s="5">
        <f t="shared" si="2"/>
        <v>21330</v>
      </c>
      <c r="H39" s="2">
        <f t="shared" si="3"/>
        <v>22860</v>
      </c>
      <c r="I39" s="5">
        <f t="shared" si="4"/>
        <v>19800</v>
      </c>
      <c r="J39" s="2">
        <f t="shared" si="5"/>
        <v>24300</v>
      </c>
      <c r="K39" s="5">
        <f t="shared" si="6"/>
        <v>22050</v>
      </c>
      <c r="L39" s="2">
        <f t="shared" si="7"/>
        <v>21240</v>
      </c>
    </row>
    <row r="40" spans="1:1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 t="shared" si="0"/>
        <v>18360</v>
      </c>
      <c r="F40" s="1">
        <f t="shared" si="1"/>
        <v>23400</v>
      </c>
      <c r="G40" s="1">
        <f t="shared" si="2"/>
        <v>21330</v>
      </c>
      <c r="H40" s="1">
        <f t="shared" si="3"/>
        <v>22860</v>
      </c>
      <c r="I40" s="1">
        <f t="shared" si="4"/>
        <v>19800</v>
      </c>
      <c r="J40" s="1">
        <f t="shared" si="5"/>
        <v>24300</v>
      </c>
      <c r="K40" s="1">
        <f t="shared" si="6"/>
        <v>22050</v>
      </c>
      <c r="L40" s="1">
        <f t="shared" si="7"/>
        <v>21240</v>
      </c>
    </row>
    <row r="41" spans="1:1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>0+10800+7420</f>
        <v>18220</v>
      </c>
      <c r="F41" s="2">
        <f>0+10800+12300</f>
        <v>23100</v>
      </c>
      <c r="G41" s="5">
        <f>0+10800+10190</f>
        <v>20990</v>
      </c>
      <c r="H41" s="2">
        <f>0+10800+11720</f>
        <v>22520</v>
      </c>
      <c r="I41" s="5">
        <f>0+10800+8750</f>
        <v>19550</v>
      </c>
      <c r="J41" s="2">
        <f>0+10800+13040</f>
        <v>23840</v>
      </c>
      <c r="K41" s="5">
        <f>0+10800+10750</f>
        <v>21550</v>
      </c>
      <c r="L41" s="2">
        <f>0+10800+10120</f>
        <v>20920</v>
      </c>
    </row>
    <row r="42" spans="1:1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0+10800+7280</f>
        <v>18080</v>
      </c>
      <c r="F42" s="1">
        <f>0+10800+12000</f>
        <v>22800</v>
      </c>
      <c r="G42" s="1">
        <f>0+10800+9850</f>
        <v>20650</v>
      </c>
      <c r="H42" s="1">
        <f>0+10800+11380</f>
        <v>22180</v>
      </c>
      <c r="I42" s="1">
        <f>0+10800+8500</f>
        <v>19300</v>
      </c>
      <c r="J42" s="1">
        <f>0+10800+12580</f>
        <v>23380</v>
      </c>
      <c r="K42" s="1">
        <f>0+10800+10250</f>
        <v>21050</v>
      </c>
      <c r="L42" s="1">
        <f>0+10800+9800</f>
        <v>20600</v>
      </c>
    </row>
    <row r="43" spans="1:1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>0+10800+7140</f>
        <v>17940</v>
      </c>
      <c r="F43" s="2">
        <f>0+10800+11700</f>
        <v>22500</v>
      </c>
      <c r="G43" s="5">
        <f>0+10800+9510</f>
        <v>20310</v>
      </c>
      <c r="H43" s="2">
        <f>0+10800+11040</f>
        <v>21840</v>
      </c>
      <c r="I43" s="5">
        <f>0+10800+8250</f>
        <v>19050</v>
      </c>
      <c r="J43" s="2">
        <f>0+10800+12120</f>
        <v>22920</v>
      </c>
      <c r="K43" s="5">
        <f>0+10800+9750</f>
        <v>20550</v>
      </c>
      <c r="L43" s="2">
        <f>0+10800+9480</f>
        <v>20280</v>
      </c>
    </row>
    <row r="44" spans="1:1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0+10800+6930</f>
        <v>17730</v>
      </c>
      <c r="F44" s="1">
        <f>0+10800+11250</f>
        <v>22050</v>
      </c>
      <c r="G44" s="1">
        <f>0+10800+9000</f>
        <v>19800</v>
      </c>
      <c r="H44" s="1">
        <f>0+10800+10530</f>
        <v>21330</v>
      </c>
      <c r="I44" s="1">
        <f>0+10800+7875</f>
        <v>18675</v>
      </c>
      <c r="J44" s="1">
        <f>0+10800+11430</f>
        <v>22230</v>
      </c>
      <c r="K44" s="1">
        <f>0+10800+9000</f>
        <v>19800</v>
      </c>
      <c r="L44" s="1">
        <f>0+10800+9000</f>
        <v>19800</v>
      </c>
    </row>
    <row r="45" spans="1:1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0+10800+8470</f>
        <v>19270</v>
      </c>
      <c r="F45" s="2">
        <f>0+10800+13750</f>
        <v>24550</v>
      </c>
      <c r="G45" s="5">
        <f>0+10800+11000</f>
        <v>21800</v>
      </c>
      <c r="H45" s="2">
        <f>0+10800+12870</f>
        <v>23670</v>
      </c>
      <c r="I45" s="5">
        <f>0+10800+9625</f>
        <v>20425</v>
      </c>
      <c r="J45" s="2">
        <f>0+10800+13970</f>
        <v>24770</v>
      </c>
      <c r="K45" s="5">
        <f>0+10800+11000</f>
        <v>21800</v>
      </c>
      <c r="L45" s="2">
        <f>0+10800+11000</f>
        <v>21800</v>
      </c>
    </row>
    <row r="46" spans="1:1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0+10800+6930</f>
        <v>17730</v>
      </c>
      <c r="F46" s="1">
        <f>0+10800+11250</f>
        <v>22050</v>
      </c>
      <c r="G46" s="1">
        <f>0+10800+9000</f>
        <v>19800</v>
      </c>
      <c r="H46" s="1">
        <f>0+10800+10530</f>
        <v>21330</v>
      </c>
      <c r="I46" s="1">
        <f>0+10800+7875</f>
        <v>18675</v>
      </c>
      <c r="J46" s="1">
        <f>0+10800+11430</f>
        <v>22230</v>
      </c>
      <c r="K46" s="1">
        <f>0+10800+9000</f>
        <v>19800</v>
      </c>
      <c r="L46" s="1">
        <f>0+10800+9000</f>
        <v>19800</v>
      </c>
    </row>
    <row r="47" spans="1:1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0+10800+5430</f>
        <v>16230</v>
      </c>
      <c r="F47" s="2">
        <f>0+10800+9500</f>
        <v>20300</v>
      </c>
      <c r="G47" s="5">
        <f>0+10800+7350</f>
        <v>18150</v>
      </c>
      <c r="H47" s="2">
        <f>0+10800+8530</f>
        <v>19330</v>
      </c>
      <c r="I47" s="5">
        <f>0+10800+6250</f>
        <v>17050</v>
      </c>
      <c r="J47" s="2">
        <f>0+10800+9080</f>
        <v>19880</v>
      </c>
      <c r="K47" s="5">
        <f>0+10800+7250</f>
        <v>18050</v>
      </c>
      <c r="L47" s="2">
        <f>0+10800+7500</f>
        <v>18300</v>
      </c>
    </row>
    <row r="48" spans="1:12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0+10800+4230</f>
        <v>15030</v>
      </c>
      <c r="F48" s="1">
        <f>0+10800+8100</f>
        <v>18900</v>
      </c>
      <c r="G48" s="1">
        <f>0+10800+6030</f>
        <v>16830</v>
      </c>
      <c r="H48" s="1">
        <f>0+10800+6930</f>
        <v>17730</v>
      </c>
      <c r="I48" s="1">
        <f>0+10800+4950</f>
        <v>15750</v>
      </c>
      <c r="J48" s="1">
        <f>0+10800+7200</f>
        <v>18000</v>
      </c>
      <c r="K48" s="1">
        <f>0+10800+5850</f>
        <v>16650</v>
      </c>
      <c r="L48" s="1">
        <f>0+10800+6300</f>
        <v>17100</v>
      </c>
    </row>
    <row r="49" spans="1:12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0+10800+4700</f>
        <v>15500</v>
      </c>
      <c r="F49" s="2">
        <f>0+10800+9000</f>
        <v>19800</v>
      </c>
      <c r="G49" s="5">
        <f>0+10800+6700</f>
        <v>17500</v>
      </c>
      <c r="H49" s="2">
        <f>0+10800+7700</f>
        <v>18500</v>
      </c>
      <c r="I49" s="5">
        <f>0+10800+5500</f>
        <v>16300</v>
      </c>
      <c r="J49" s="2">
        <f>0+10800+8000</f>
        <v>18800</v>
      </c>
      <c r="K49" s="5">
        <f>0+10800+6500</f>
        <v>17300</v>
      </c>
      <c r="L49" s="2">
        <f>0+10800+7000</f>
        <v>17800</v>
      </c>
    </row>
    <row r="50" spans="1:12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0+10800+2820</f>
        <v>13620</v>
      </c>
      <c r="F50" s="1">
        <f>0+10800+5400</f>
        <v>16200</v>
      </c>
      <c r="G50" s="1">
        <f>0+10800+4020</f>
        <v>14820</v>
      </c>
      <c r="H50" s="1">
        <f>0+10800+4620</f>
        <v>15420</v>
      </c>
      <c r="I50" s="1">
        <f>0+10800+3300</f>
        <v>14100</v>
      </c>
      <c r="J50" s="1">
        <f>0+10800+4800</f>
        <v>15600</v>
      </c>
      <c r="K50" s="1">
        <f>0+10800+3900</f>
        <v>14700</v>
      </c>
      <c r="L50" s="1">
        <f>0+10800+4200</f>
        <v>15000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2022-02-05T09:46:42Z</dcterms:modified>
  <cp:category/>
  <cp:version/>
  <cp:contentType/>
  <cp:contentStatus/>
</cp:coreProperties>
</file>