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<sst xmlns="http://schemas.openxmlformats.org/spreadsheetml/2006/main" count="203" uniqueCount="127">
  <si>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Уютный уголок, гостевой дом (Республика Крым, г. Судак, ул. Спендиарова, 11 А)</t>
  </si>
  <si>
    <t>Отправление</t>
  </si>
  <si>
    <t>Дни отдыха</t>
  </si>
  <si>
    <t>дней/ночей на отдыхе</t>
  </si>
  <si>
    <t>Прибытие</t>
  </si>
  <si>
    <t>4-х местный номер</t>
  </si>
  <si>
    <t>3-х местный "Комфорт"</t>
  </si>
  <si>
    <t>3-х местный "Стандарт"</t>
  </si>
  <si>
    <t>3-х местный "Улучшенный"</t>
  </si>
  <si>
    <t>2-х местный номер с отдельными кроватями и террасой.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</si>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</sst>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0+13500+4600</f>
        <v>18100</v>
      </c>
      <c r="F4" s="1">
        <f>0+13500+4800</f>
        <v>18300</v>
      </c>
      <c r="G4" s="1">
        <f>0+13500+4400</f>
        <v>17900</v>
      </c>
      <c r="H4" s="1">
        <f>0+13500+4560</f>
        <v>18060</v>
      </c>
      <c r="I4" s="1">
        <f>0+13500+5600</f>
        <v>19100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0+13500+5175</f>
        <v>18675</v>
      </c>
      <c r="F5" s="5">
        <f>0+13500+5400</f>
        <v>18900</v>
      </c>
      <c r="G5" s="2">
        <f>0+13500+4950</f>
        <v>18450</v>
      </c>
      <c r="H5" s="5">
        <f>0+13500+5130</f>
        <v>18630</v>
      </c>
      <c r="I5" s="2">
        <f>0+13500+6300</f>
        <v>19800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0+13500+5250</f>
        <v>18750</v>
      </c>
      <c r="F6" s="1">
        <f>0+13500+5470</f>
        <v>18970</v>
      </c>
      <c r="G6" s="1">
        <f>0+13500+5000</f>
        <v>18500</v>
      </c>
      <c r="H6" s="1">
        <f>0+13500+5230</f>
        <v>18730</v>
      </c>
      <c r="I6" s="1">
        <f>0+13500+6400</f>
        <v>19900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0+13500+5400</f>
        <v>18900</v>
      </c>
      <c r="F7" s="5">
        <f>0+13500+5610</f>
        <v>19110</v>
      </c>
      <c r="G7" s="2">
        <f>0+13500+5100</f>
        <v>18600</v>
      </c>
      <c r="H7" s="5">
        <f>0+13500+5430</f>
        <v>18930</v>
      </c>
      <c r="I7" s="2">
        <f>0+13500+6600</f>
        <v>20100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0+13500+5550</f>
        <v>19050</v>
      </c>
      <c r="F8" s="1">
        <f>0+13500+5750</f>
        <v>19250</v>
      </c>
      <c r="G8" s="1">
        <f>0+13500+5200</f>
        <v>18700</v>
      </c>
      <c r="H8" s="1">
        <f>0+13500+5630</f>
        <v>19130</v>
      </c>
      <c r="I8" s="1">
        <f>0+13500+6800</f>
        <v>20300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0+13500+5775</f>
        <v>19275</v>
      </c>
      <c r="F9" s="5">
        <f>0+13500+5960</f>
        <v>19460</v>
      </c>
      <c r="G9" s="2">
        <f>0+13500+5350</f>
        <v>18850</v>
      </c>
      <c r="H9" s="5">
        <f>0+13500+5930</f>
        <v>19430</v>
      </c>
      <c r="I9" s="2">
        <f>0+13500+7100</f>
        <v>20600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>0+13500+5850</f>
        <v>19350</v>
      </c>
      <c r="F10" s="1">
        <f>0+13500+6030</f>
        <v>19530</v>
      </c>
      <c r="G10" s="1">
        <f>0+13500+5400</f>
        <v>18900</v>
      </c>
      <c r="H10" s="1">
        <f>0+13500+6030</f>
        <v>19530</v>
      </c>
      <c r="I10" s="1">
        <f>0+13500+7200</f>
        <v>20700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>0+13500+5850</f>
        <v>19350</v>
      </c>
      <c r="F11" s="5">
        <f>0+13500+6030</f>
        <v>19530</v>
      </c>
      <c r="G11" s="2">
        <f>0+13500+5400</f>
        <v>18900</v>
      </c>
      <c r="H11" s="5">
        <f>0+13500+6030</f>
        <v>19530</v>
      </c>
      <c r="I11" s="2">
        <f>0+13500+7200</f>
        <v>20700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>0+13500+5850</f>
        <v>19350</v>
      </c>
      <c r="F12" s="1">
        <f>0+13500+6030</f>
        <v>19530</v>
      </c>
      <c r="G12" s="1">
        <f>0+13500+5400</f>
        <v>18900</v>
      </c>
      <c r="H12" s="1">
        <f>0+13500+6030</f>
        <v>19530</v>
      </c>
      <c r="I12" s="1">
        <f>0+13500+7200</f>
        <v>20700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0+13500+5950</f>
        <v>19450</v>
      </c>
      <c r="F13" s="5">
        <f>0+13500+6200</f>
        <v>19700</v>
      </c>
      <c r="G13" s="2">
        <f>0+13500+5470</f>
        <v>18970</v>
      </c>
      <c r="H13" s="5">
        <f>0+13500+6110</f>
        <v>19610</v>
      </c>
      <c r="I13" s="2">
        <f>0+13500+7300</f>
        <v>20800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0+13500+6150</f>
        <v>19650</v>
      </c>
      <c r="F14" s="1">
        <f>0+13500+6540</f>
        <v>20040</v>
      </c>
      <c r="G14" s="1">
        <f>0+13500+5610</f>
        <v>19110</v>
      </c>
      <c r="H14" s="1">
        <f>0+13500+6270</f>
        <v>19770</v>
      </c>
      <c r="I14" s="1">
        <f>0+13500+7500</f>
        <v>21000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0+13500+6350</f>
        <v>19850</v>
      </c>
      <c r="F15" s="5">
        <f>0+13500+6880</f>
        <v>20380</v>
      </c>
      <c r="G15" s="2">
        <f>0+13500+5750</f>
        <v>19250</v>
      </c>
      <c r="H15" s="5">
        <f>0+13500+6430</f>
        <v>19930</v>
      </c>
      <c r="I15" s="2">
        <f>0+13500+7700</f>
        <v>21200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0+13500+6550</f>
        <v>20050</v>
      </c>
      <c r="F16" s="1">
        <f>0+13500+7220</f>
        <v>20720</v>
      </c>
      <c r="G16" s="1">
        <f>0+13500+5890</f>
        <v>19390</v>
      </c>
      <c r="H16" s="1">
        <f>0+13500+6590</f>
        <v>20090</v>
      </c>
      <c r="I16" s="1">
        <f>0+13500+7900</f>
        <v>21400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>0+13500+6750</f>
        <v>20250</v>
      </c>
      <c r="F17" s="5">
        <f>0+13500+7560</f>
        <v>21060</v>
      </c>
      <c r="G17" s="2">
        <f>0+13500+6030</f>
        <v>19530</v>
      </c>
      <c r="H17" s="5">
        <f>0+13500+6750</f>
        <v>20250</v>
      </c>
      <c r="I17" s="2">
        <f>0+13500+8100</f>
        <v>21600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>0+13500+7000</f>
        <v>20500</v>
      </c>
      <c r="F18" s="1">
        <f>0+13500+7680</f>
        <v>21180</v>
      </c>
      <c r="G18" s="1">
        <f>0+13500+6190</f>
        <v>19690</v>
      </c>
      <c r="H18" s="1">
        <f>0+13500+6950</f>
        <v>20450</v>
      </c>
      <c r="I18" s="1">
        <f>0+13500+8200</f>
        <v>21700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>0+13500+7250</f>
        <v>20750</v>
      </c>
      <c r="F19" s="5">
        <f>0+13500+7800</f>
        <v>21300</v>
      </c>
      <c r="G19" s="2">
        <f>0+13500+6350</f>
        <v>19850</v>
      </c>
      <c r="H19" s="5">
        <f>0+13500+7150</f>
        <v>20650</v>
      </c>
      <c r="I19" s="2">
        <f>0+13500+8300</f>
        <v>21800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>0+13500+7500</f>
        <v>21000</v>
      </c>
      <c r="F20" s="1">
        <f>0+13500+7920</f>
        <v>21420</v>
      </c>
      <c r="G20" s="1">
        <f>0+13500+6510</f>
        <v>20010</v>
      </c>
      <c r="H20" s="1">
        <f>0+13500+7350</f>
        <v>20850</v>
      </c>
      <c r="I20" s="1">
        <f>0+13500+8400</f>
        <v>21900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aca="true" t="shared" si="0" ref="E21:E38">0+13500+7875</f>
        <v>21375</v>
      </c>
      <c r="F21" s="5">
        <f aca="true" t="shared" si="1" ref="F21:F38">0+13500+8100</f>
        <v>21600</v>
      </c>
      <c r="G21" s="2">
        <f aca="true" t="shared" si="2" ref="G21:G38">0+13500+6750</f>
        <v>20250</v>
      </c>
      <c r="H21" s="5">
        <f aca="true" t="shared" si="3" ref="H21:H38">0+13500+7650</f>
        <v>21150</v>
      </c>
      <c r="I21" s="2">
        <f aca="true" t="shared" si="4" ref="I21:I38">0+13500+8550</f>
        <v>22050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0"/>
        <v>21375</v>
      </c>
      <c r="F22" s="1">
        <f t="shared" si="1"/>
        <v>21600</v>
      </c>
      <c r="G22" s="1">
        <f t="shared" si="2"/>
        <v>20250</v>
      </c>
      <c r="H22" s="1">
        <f t="shared" si="3"/>
        <v>21150</v>
      </c>
      <c r="I22" s="1">
        <f t="shared" si="4"/>
        <v>22050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0"/>
        <v>21375</v>
      </c>
      <c r="F23" s="5">
        <f t="shared" si="1"/>
        <v>21600</v>
      </c>
      <c r="G23" s="2">
        <f t="shared" si="2"/>
        <v>20250</v>
      </c>
      <c r="H23" s="5">
        <f t="shared" si="3"/>
        <v>21150</v>
      </c>
      <c r="I23" s="2">
        <f t="shared" si="4"/>
        <v>22050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0"/>
        <v>21375</v>
      </c>
      <c r="F24" s="1">
        <f t="shared" si="1"/>
        <v>21600</v>
      </c>
      <c r="G24" s="1">
        <f t="shared" si="2"/>
        <v>20250</v>
      </c>
      <c r="H24" s="1">
        <f t="shared" si="3"/>
        <v>21150</v>
      </c>
      <c r="I24" s="1">
        <f t="shared" si="4"/>
        <v>22050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0"/>
        <v>21375</v>
      </c>
      <c r="F25" s="5">
        <f t="shared" si="1"/>
        <v>21600</v>
      </c>
      <c r="G25" s="2">
        <f t="shared" si="2"/>
        <v>20250</v>
      </c>
      <c r="H25" s="5">
        <f t="shared" si="3"/>
        <v>21150</v>
      </c>
      <c r="I25" s="2">
        <f t="shared" si="4"/>
        <v>22050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0"/>
        <v>21375</v>
      </c>
      <c r="F26" s="1">
        <f t="shared" si="1"/>
        <v>21600</v>
      </c>
      <c r="G26" s="1">
        <f t="shared" si="2"/>
        <v>20250</v>
      </c>
      <c r="H26" s="1">
        <f t="shared" si="3"/>
        <v>21150</v>
      </c>
      <c r="I26" s="1">
        <f t="shared" si="4"/>
        <v>22050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0"/>
        <v>21375</v>
      </c>
      <c r="F27" s="5">
        <f t="shared" si="1"/>
        <v>21600</v>
      </c>
      <c r="G27" s="2">
        <f t="shared" si="2"/>
        <v>20250</v>
      </c>
      <c r="H27" s="5">
        <f t="shared" si="3"/>
        <v>21150</v>
      </c>
      <c r="I27" s="2">
        <f t="shared" si="4"/>
        <v>22050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0"/>
        <v>21375</v>
      </c>
      <c r="F28" s="1">
        <f t="shared" si="1"/>
        <v>21600</v>
      </c>
      <c r="G28" s="1">
        <f t="shared" si="2"/>
        <v>20250</v>
      </c>
      <c r="H28" s="1">
        <f t="shared" si="3"/>
        <v>21150</v>
      </c>
      <c r="I28" s="1">
        <f t="shared" si="4"/>
        <v>22050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0"/>
        <v>21375</v>
      </c>
      <c r="F29" s="5">
        <f t="shared" si="1"/>
        <v>21600</v>
      </c>
      <c r="G29" s="2">
        <f t="shared" si="2"/>
        <v>20250</v>
      </c>
      <c r="H29" s="5">
        <f t="shared" si="3"/>
        <v>21150</v>
      </c>
      <c r="I29" s="2">
        <f t="shared" si="4"/>
        <v>22050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0"/>
        <v>21375</v>
      </c>
      <c r="F30" s="1">
        <f t="shared" si="1"/>
        <v>21600</v>
      </c>
      <c r="G30" s="1">
        <f t="shared" si="2"/>
        <v>20250</v>
      </c>
      <c r="H30" s="1">
        <f t="shared" si="3"/>
        <v>21150</v>
      </c>
      <c r="I30" s="1">
        <f t="shared" si="4"/>
        <v>22050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0"/>
        <v>21375</v>
      </c>
      <c r="F31" s="5">
        <f t="shared" si="1"/>
        <v>21600</v>
      </c>
      <c r="G31" s="2">
        <f t="shared" si="2"/>
        <v>20250</v>
      </c>
      <c r="H31" s="5">
        <f t="shared" si="3"/>
        <v>21150</v>
      </c>
      <c r="I31" s="2">
        <f t="shared" si="4"/>
        <v>22050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0"/>
        <v>21375</v>
      </c>
      <c r="F32" s="1">
        <f t="shared" si="1"/>
        <v>21600</v>
      </c>
      <c r="G32" s="1">
        <f t="shared" si="2"/>
        <v>20250</v>
      </c>
      <c r="H32" s="1">
        <f t="shared" si="3"/>
        <v>21150</v>
      </c>
      <c r="I32" s="1">
        <f t="shared" si="4"/>
        <v>22050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0"/>
        <v>21375</v>
      </c>
      <c r="F33" s="5">
        <f t="shared" si="1"/>
        <v>21600</v>
      </c>
      <c r="G33" s="2">
        <f t="shared" si="2"/>
        <v>20250</v>
      </c>
      <c r="H33" s="5">
        <f t="shared" si="3"/>
        <v>21150</v>
      </c>
      <c r="I33" s="2">
        <f t="shared" si="4"/>
        <v>22050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0"/>
        <v>21375</v>
      </c>
      <c r="F34" s="1">
        <f t="shared" si="1"/>
        <v>21600</v>
      </c>
      <c r="G34" s="1">
        <f t="shared" si="2"/>
        <v>20250</v>
      </c>
      <c r="H34" s="1">
        <f t="shared" si="3"/>
        <v>21150</v>
      </c>
      <c r="I34" s="1">
        <f t="shared" si="4"/>
        <v>22050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0"/>
        <v>21375</v>
      </c>
      <c r="F35" s="5">
        <f t="shared" si="1"/>
        <v>21600</v>
      </c>
      <c r="G35" s="2">
        <f t="shared" si="2"/>
        <v>20250</v>
      </c>
      <c r="H35" s="5">
        <f t="shared" si="3"/>
        <v>21150</v>
      </c>
      <c r="I35" s="2">
        <f t="shared" si="4"/>
        <v>22050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0"/>
        <v>21375</v>
      </c>
      <c r="F36" s="1">
        <f t="shared" si="1"/>
        <v>21600</v>
      </c>
      <c r="G36" s="1">
        <f t="shared" si="2"/>
        <v>20250</v>
      </c>
      <c r="H36" s="1">
        <f t="shared" si="3"/>
        <v>21150</v>
      </c>
      <c r="I36" s="1">
        <f t="shared" si="4"/>
        <v>22050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0"/>
        <v>21375</v>
      </c>
      <c r="F37" s="5">
        <f t="shared" si="1"/>
        <v>21600</v>
      </c>
      <c r="G37" s="2">
        <f t="shared" si="2"/>
        <v>20250</v>
      </c>
      <c r="H37" s="5">
        <f t="shared" si="3"/>
        <v>21150</v>
      </c>
      <c r="I37" s="2">
        <f t="shared" si="4"/>
        <v>22050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0"/>
        <v>21375</v>
      </c>
      <c r="F38" s="1">
        <f t="shared" si="1"/>
        <v>21600</v>
      </c>
      <c r="G38" s="1">
        <f t="shared" si="2"/>
        <v>20250</v>
      </c>
      <c r="H38" s="1">
        <f t="shared" si="3"/>
        <v>21150</v>
      </c>
      <c r="I38" s="1">
        <f t="shared" si="4"/>
        <v>22050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>0+13500+7625</f>
        <v>21125</v>
      </c>
      <c r="F39" s="5">
        <f>0+13500+7980</f>
        <v>21480</v>
      </c>
      <c r="G39" s="2">
        <f>0+13500+6450</f>
        <v>19950</v>
      </c>
      <c r="H39" s="5">
        <f>0+13500+7450</f>
        <v>20950</v>
      </c>
      <c r="I39" s="2">
        <f>0+13500+8250</f>
        <v>21750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>0+13500+7375</f>
        <v>20875</v>
      </c>
      <c r="F40" s="1">
        <f>0+13500+7860</f>
        <v>21360</v>
      </c>
      <c r="G40" s="1">
        <f>0+13500+6150</f>
        <v>19650</v>
      </c>
      <c r="H40" s="1">
        <f>0+13500+7250</f>
        <v>20750</v>
      </c>
      <c r="I40" s="1">
        <f>0+13500+7950</f>
        <v>21450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0+13500+7000</f>
        <v>20500</v>
      </c>
      <c r="F41" s="5">
        <f>0+13500+7680</f>
        <v>21180</v>
      </c>
      <c r="G41" s="2">
        <f>0+13500+5700</f>
        <v>19200</v>
      </c>
      <c r="H41" s="5">
        <f>0+13500+6950</f>
        <v>20450</v>
      </c>
      <c r="I41" s="2">
        <f>0+13500+7500</f>
        <v>21000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0+13500+6750</f>
        <v>20250</v>
      </c>
      <c r="F42" s="1">
        <f>0+13500+7560</f>
        <v>21060</v>
      </c>
      <c r="G42" s="1">
        <f>0+13500+5400</f>
        <v>18900</v>
      </c>
      <c r="H42" s="1">
        <f>0+13500+6750</f>
        <v>20250</v>
      </c>
      <c r="I42" s="1">
        <f>0+13500+7200</f>
        <v>20700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0+13500+6750</f>
        <v>20250</v>
      </c>
      <c r="F43" s="5">
        <f>0+13500+7560</f>
        <v>21060</v>
      </c>
      <c r="G43" s="2">
        <f>0+13500+5400</f>
        <v>18900</v>
      </c>
      <c r="H43" s="5">
        <f>0+13500+6750</f>
        <v>20250</v>
      </c>
      <c r="I43" s="2">
        <f>0+13500+7200</f>
        <v>20700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0+13500+6750</f>
        <v>20250</v>
      </c>
      <c r="F44" s="1">
        <f>0+13500+7560</f>
        <v>21060</v>
      </c>
      <c r="G44" s="1">
        <f>0+13500+5400</f>
        <v>18900</v>
      </c>
      <c r="H44" s="1">
        <f>0+13500+6750</f>
        <v>20250</v>
      </c>
      <c r="I44" s="1">
        <f>0+13500+7200</f>
        <v>20700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0+13500+8250</f>
        <v>21750</v>
      </c>
      <c r="F45" s="5">
        <f>0+13500+9240</f>
        <v>22740</v>
      </c>
      <c r="G45" s="2">
        <f>0+13500+6600</f>
        <v>20100</v>
      </c>
      <c r="H45" s="5">
        <f>0+13500+8250</f>
        <v>21750</v>
      </c>
      <c r="I45" s="2">
        <f>0+13500+8800</f>
        <v>22300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0+13500+6750</f>
        <v>20250</v>
      </c>
      <c r="F46" s="1">
        <f>0+13500+7560</f>
        <v>21060</v>
      </c>
      <c r="G46" s="1">
        <f>0+13500+5400</f>
        <v>18900</v>
      </c>
      <c r="H46" s="1">
        <f>0+13500+6750</f>
        <v>20250</v>
      </c>
      <c r="I46" s="1">
        <f>0+13500+7200</f>
        <v>20700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0+13500+6375</f>
        <v>19875</v>
      </c>
      <c r="F47" s="5">
        <f>0+13500+6710</f>
        <v>20210</v>
      </c>
      <c r="G47" s="2">
        <f>0+13500+4900</f>
        <v>18400</v>
      </c>
      <c r="H47" s="5">
        <f>0+13500+5850</f>
        <v>19350</v>
      </c>
      <c r="I47" s="2">
        <f>0+13500+6700</f>
        <v>20200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0+13500+6075</f>
        <v>19575</v>
      </c>
      <c r="F48" s="1">
        <f>0+13500+6030</f>
        <v>19530</v>
      </c>
      <c r="G48" s="1">
        <f>0+13500+4500</f>
        <v>18000</v>
      </c>
      <c r="H48" s="1">
        <f>0+13500+5130</f>
        <v>18630</v>
      </c>
      <c r="I48" s="1">
        <f>0+13500+6300</f>
        <v>19800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0+13500+6750</f>
        <v>20250</v>
      </c>
      <c r="F49" s="5">
        <f>0+13500+6700</f>
        <v>20200</v>
      </c>
      <c r="G49" s="2">
        <f>0+13500+5000</f>
        <v>18500</v>
      </c>
      <c r="H49" s="5">
        <f>0+13500+5700</f>
        <v>19200</v>
      </c>
      <c r="I49" s="2">
        <f>0+13500+7000</f>
        <v>20500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0+13500+4050</f>
        <v>17550</v>
      </c>
      <c r="F50" s="1">
        <f>0+13500+4020</f>
        <v>17520</v>
      </c>
      <c r="G50" s="1">
        <f>0+13500+3000</f>
        <v>16500</v>
      </c>
      <c r="H50" s="1">
        <f>0+13500+3420</f>
        <v>16920</v>
      </c>
      <c r="I50" s="1">
        <f>0+13500+4200</f>
        <v>17700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2022-02-05T20:27:48Z</dcterms:modified>
  <cp:category/>
  <cp:version/>
  <cp:contentType/>
  <cp:contentStatus/>
</cp:coreProperties>
</file>