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<sst xmlns="http://schemas.openxmlformats.org/spreadsheetml/2006/main" count="201" uniqueCount="125">
  <si>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Одоевский, гостевой дом (г. Сочи, пос. Лазаревское, ул. Одоевского, дом 19)</t>
  </si>
  <si>
    <t>Отправление</t>
  </si>
  <si>
    <t>Дни отдыха</t>
  </si>
  <si>
    <t>дней/ночей на отдыхе</t>
  </si>
  <si>
    <t>Прибытие</t>
  </si>
  <si>
    <t>Стандарт 2-х местный, 12 кв.м</t>
  </si>
  <si>
    <t>Стандарт 3-х местный, 18 кв.м</t>
  </si>
  <si>
    <t xml:space="preserve">Стандарт 4-х местный, 22 кв.м </t>
  </si>
  <si>
    <t>Эконом 2-х местный, 10 кв.м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</si>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</sst>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0+10800+5200</f>
        <v>16000</v>
      </c>
      <c r="F4" s="1">
        <f>0+10800+4000</f>
        <v>14800</v>
      </c>
      <c r="G4" s="1">
        <f>0+10800+3400</f>
        <v>14200</v>
      </c>
      <c r="H4" s="1">
        <f>0+10800+3200</f>
        <v>14000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0+10800+5850</f>
        <v>16650</v>
      </c>
      <c r="F5" s="2">
        <f>0+10800+4500</f>
        <v>15300</v>
      </c>
      <c r="G5" s="5">
        <f>0+10800+3825</f>
        <v>14625</v>
      </c>
      <c r="H5" s="2">
        <f>0+10800+3600</f>
        <v>14400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0+10800+5850</f>
        <v>16650</v>
      </c>
      <c r="F6" s="1">
        <f>0+10800+4500</f>
        <v>15300</v>
      </c>
      <c r="G6" s="1">
        <f>0+10800+3825</f>
        <v>14625</v>
      </c>
      <c r="H6" s="1">
        <f>0+10800+3600</f>
        <v>14400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0+10800+6450</f>
        <v>17250</v>
      </c>
      <c r="F7" s="2">
        <f>0+10800+4980</f>
        <v>15780</v>
      </c>
      <c r="G7" s="5">
        <f>0+10800+4225</f>
        <v>15025</v>
      </c>
      <c r="H7" s="2">
        <f>0+10800+3800</f>
        <v>14600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0+10800+7050</f>
        <v>17850</v>
      </c>
      <c r="F8" s="1">
        <f>0+10800+5460</f>
        <v>16260</v>
      </c>
      <c r="G8" s="1">
        <f>0+10800+4625</f>
        <v>15425</v>
      </c>
      <c r="H8" s="1">
        <f>0+10800+4000</f>
        <v>14800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>0+10800+7950</f>
        <v>18750</v>
      </c>
      <c r="F9" s="2">
        <f>0+10800+6180</f>
        <v>16980</v>
      </c>
      <c r="G9" s="5">
        <f>0+10800+5225</f>
        <v>16025</v>
      </c>
      <c r="H9" s="2">
        <f>0+10800+4300</f>
        <v>15100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0+10800+8550</f>
        <v>19350</v>
      </c>
      <c r="F10" s="1">
        <f>0+10800+6660</f>
        <v>17460</v>
      </c>
      <c r="G10" s="1">
        <f>0+10800+5625</f>
        <v>16425</v>
      </c>
      <c r="H10" s="1">
        <f>0+10800+4500</f>
        <v>15300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>0+10800+8550</f>
        <v>19350</v>
      </c>
      <c r="F11" s="2">
        <f>0+10800+6660</f>
        <v>17460</v>
      </c>
      <c r="G11" s="5">
        <f>0+10800+5625</f>
        <v>16425</v>
      </c>
      <c r="H11" s="2">
        <f>0+10800+4500</f>
        <v>15300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0+10800+8550</f>
        <v>19350</v>
      </c>
      <c r="F12" s="1">
        <f>0+10800+6660</f>
        <v>17460</v>
      </c>
      <c r="G12" s="1">
        <f>0+10800+5625</f>
        <v>16425</v>
      </c>
      <c r="H12" s="1">
        <f>0+10800+4500</f>
        <v>15300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0+10800+8850</f>
        <v>19650</v>
      </c>
      <c r="F13" s="2">
        <f>0+10800+6990</f>
        <v>17790</v>
      </c>
      <c r="G13" s="5">
        <f>0+10800+6000</f>
        <v>16800</v>
      </c>
      <c r="H13" s="2">
        <f>0+10800+4850</f>
        <v>15650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0+10800+9450</f>
        <v>20250</v>
      </c>
      <c r="F14" s="1">
        <f>0+10800+7650</f>
        <v>18450</v>
      </c>
      <c r="G14" s="1">
        <f>0+10800+6750</f>
        <v>17550</v>
      </c>
      <c r="H14" s="1">
        <f>0+10800+5550</f>
        <v>16350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0+10800+10050</f>
        <v>20850</v>
      </c>
      <c r="F15" s="2">
        <f>0+10800+8310</f>
        <v>19110</v>
      </c>
      <c r="G15" s="5">
        <f>0+10800+7500</f>
        <v>18300</v>
      </c>
      <c r="H15" s="2">
        <f>0+10800+6250</f>
        <v>17050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0+10800+10650</f>
        <v>21450</v>
      </c>
      <c r="F16" s="1">
        <f>0+10800+8970</f>
        <v>19770</v>
      </c>
      <c r="G16" s="1">
        <f>0+10800+8250</f>
        <v>19050</v>
      </c>
      <c r="H16" s="1">
        <f>0+10800+6950</f>
        <v>17750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0" ref="E17:E37">0+10800+11250</f>
        <v>22050</v>
      </c>
      <c r="F17" s="2">
        <f aca="true" t="shared" si="1" ref="F17:F37">0+10800+9630</f>
        <v>20430</v>
      </c>
      <c r="G17" s="5">
        <f aca="true" t="shared" si="2" ref="G17:G37">0+10800+9000</f>
        <v>19800</v>
      </c>
      <c r="H17" s="2">
        <f aca="true" t="shared" si="3" ref="H17:H37">0+10800+7650</f>
        <v>18450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22050</v>
      </c>
      <c r="F18" s="1">
        <f t="shared" si="1"/>
        <v>20430</v>
      </c>
      <c r="G18" s="1">
        <f t="shared" si="2"/>
        <v>19800</v>
      </c>
      <c r="H18" s="1">
        <f t="shared" si="3"/>
        <v>18450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22050</v>
      </c>
      <c r="F19" s="2">
        <f t="shared" si="1"/>
        <v>20430</v>
      </c>
      <c r="G19" s="5">
        <f t="shared" si="2"/>
        <v>19800</v>
      </c>
      <c r="H19" s="2">
        <f t="shared" si="3"/>
        <v>18450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22050</v>
      </c>
      <c r="F20" s="1">
        <f t="shared" si="1"/>
        <v>20430</v>
      </c>
      <c r="G20" s="1">
        <f t="shared" si="2"/>
        <v>19800</v>
      </c>
      <c r="H20" s="1">
        <f t="shared" si="3"/>
        <v>18450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0"/>
        <v>22050</v>
      </c>
      <c r="F21" s="2">
        <f t="shared" si="1"/>
        <v>20430</v>
      </c>
      <c r="G21" s="5">
        <f t="shared" si="2"/>
        <v>19800</v>
      </c>
      <c r="H21" s="2">
        <f t="shared" si="3"/>
        <v>18450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22050</v>
      </c>
      <c r="F22" s="1">
        <f t="shared" si="1"/>
        <v>20430</v>
      </c>
      <c r="G22" s="1">
        <f t="shared" si="2"/>
        <v>19800</v>
      </c>
      <c r="H22" s="1">
        <f t="shared" si="3"/>
        <v>18450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0"/>
        <v>22050</v>
      </c>
      <c r="F23" s="2">
        <f t="shared" si="1"/>
        <v>20430</v>
      </c>
      <c r="G23" s="5">
        <f t="shared" si="2"/>
        <v>19800</v>
      </c>
      <c r="H23" s="2">
        <f t="shared" si="3"/>
        <v>18450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0"/>
        <v>22050</v>
      </c>
      <c r="F24" s="1">
        <f t="shared" si="1"/>
        <v>20430</v>
      </c>
      <c r="G24" s="1">
        <f t="shared" si="2"/>
        <v>19800</v>
      </c>
      <c r="H24" s="1">
        <f t="shared" si="3"/>
        <v>18450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0"/>
        <v>22050</v>
      </c>
      <c r="F25" s="2">
        <f t="shared" si="1"/>
        <v>20430</v>
      </c>
      <c r="G25" s="5">
        <f t="shared" si="2"/>
        <v>19800</v>
      </c>
      <c r="H25" s="2">
        <f t="shared" si="3"/>
        <v>18450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0"/>
        <v>22050</v>
      </c>
      <c r="F26" s="1">
        <f t="shared" si="1"/>
        <v>20430</v>
      </c>
      <c r="G26" s="1">
        <f t="shared" si="2"/>
        <v>19800</v>
      </c>
      <c r="H26" s="1">
        <f t="shared" si="3"/>
        <v>18450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 t="shared" si="0"/>
        <v>22050</v>
      </c>
      <c r="F27" s="2">
        <f t="shared" si="1"/>
        <v>20430</v>
      </c>
      <c r="G27" s="5">
        <f t="shared" si="2"/>
        <v>19800</v>
      </c>
      <c r="H27" s="2">
        <f t="shared" si="3"/>
        <v>18450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0"/>
        <v>22050</v>
      </c>
      <c r="F28" s="1">
        <f t="shared" si="1"/>
        <v>20430</v>
      </c>
      <c r="G28" s="1">
        <f t="shared" si="2"/>
        <v>19800</v>
      </c>
      <c r="H28" s="1">
        <f t="shared" si="3"/>
        <v>18450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 t="shared" si="0"/>
        <v>22050</v>
      </c>
      <c r="F29" s="2">
        <f t="shared" si="1"/>
        <v>20430</v>
      </c>
      <c r="G29" s="5">
        <f t="shared" si="2"/>
        <v>19800</v>
      </c>
      <c r="H29" s="2">
        <f t="shared" si="3"/>
        <v>18450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0"/>
        <v>22050</v>
      </c>
      <c r="F30" s="1">
        <f t="shared" si="1"/>
        <v>20430</v>
      </c>
      <c r="G30" s="1">
        <f t="shared" si="2"/>
        <v>19800</v>
      </c>
      <c r="H30" s="1">
        <f t="shared" si="3"/>
        <v>18450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t="shared" si="0"/>
        <v>22050</v>
      </c>
      <c r="F31" s="2">
        <f t="shared" si="1"/>
        <v>20430</v>
      </c>
      <c r="G31" s="5">
        <f t="shared" si="2"/>
        <v>19800</v>
      </c>
      <c r="H31" s="2">
        <f t="shared" si="3"/>
        <v>18450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0"/>
        <v>22050</v>
      </c>
      <c r="F32" s="1">
        <f t="shared" si="1"/>
        <v>20430</v>
      </c>
      <c r="G32" s="1">
        <f t="shared" si="2"/>
        <v>19800</v>
      </c>
      <c r="H32" s="1">
        <f t="shared" si="3"/>
        <v>18450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0"/>
        <v>22050</v>
      </c>
      <c r="F33" s="2">
        <f t="shared" si="1"/>
        <v>20430</v>
      </c>
      <c r="G33" s="5">
        <f t="shared" si="2"/>
        <v>19800</v>
      </c>
      <c r="H33" s="2">
        <f t="shared" si="3"/>
        <v>18450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0"/>
        <v>22050</v>
      </c>
      <c r="F34" s="1">
        <f t="shared" si="1"/>
        <v>20430</v>
      </c>
      <c r="G34" s="1">
        <f t="shared" si="2"/>
        <v>19800</v>
      </c>
      <c r="H34" s="1">
        <f t="shared" si="3"/>
        <v>18450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0"/>
        <v>22050</v>
      </c>
      <c r="F35" s="2">
        <f t="shared" si="1"/>
        <v>20430</v>
      </c>
      <c r="G35" s="5">
        <f t="shared" si="2"/>
        <v>19800</v>
      </c>
      <c r="H35" s="2">
        <f t="shared" si="3"/>
        <v>18450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0"/>
        <v>22050</v>
      </c>
      <c r="F36" s="1">
        <f t="shared" si="1"/>
        <v>20430</v>
      </c>
      <c r="G36" s="1">
        <f t="shared" si="2"/>
        <v>19800</v>
      </c>
      <c r="H36" s="1">
        <f t="shared" si="3"/>
        <v>18450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0"/>
        <v>22050</v>
      </c>
      <c r="F37" s="2">
        <f t="shared" si="1"/>
        <v>20430</v>
      </c>
      <c r="G37" s="5">
        <f t="shared" si="2"/>
        <v>19800</v>
      </c>
      <c r="H37" s="2">
        <f t="shared" si="3"/>
        <v>18450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>0+10800+11100</f>
        <v>21900</v>
      </c>
      <c r="F38" s="1">
        <f>0+10800+9360</f>
        <v>20160</v>
      </c>
      <c r="G38" s="1">
        <f>0+10800+8650</f>
        <v>19450</v>
      </c>
      <c r="H38" s="1">
        <f>0+10800+7450</f>
        <v>18250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>0+10800+10800</f>
        <v>21600</v>
      </c>
      <c r="F39" s="2">
        <f>0+10800+8820</f>
        <v>19620</v>
      </c>
      <c r="G39" s="5">
        <f>0+10800+7950</f>
        <v>18750</v>
      </c>
      <c r="H39" s="2">
        <f>0+10800+7050</f>
        <v>17850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>0+10800+10500</f>
        <v>21300</v>
      </c>
      <c r="F40" s="1">
        <f>0+10800+8280</f>
        <v>19080</v>
      </c>
      <c r="G40" s="1">
        <f>0+10800+7250</f>
        <v>18050</v>
      </c>
      <c r="H40" s="1">
        <f>0+10800+6650</f>
        <v>17450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0+10800+10050</f>
        <v>20850</v>
      </c>
      <c r="F41" s="2">
        <f>0+10800+7470</f>
        <v>18270</v>
      </c>
      <c r="G41" s="5">
        <f>0+10800+6200</f>
        <v>17000</v>
      </c>
      <c r="H41" s="2">
        <f>0+10800+6050</f>
        <v>16850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0+10800+9900</f>
        <v>20700</v>
      </c>
      <c r="F42" s="1">
        <f>0+10800+7200</f>
        <v>18000</v>
      </c>
      <c r="G42" s="1">
        <f aca="true" t="shared" si="4" ref="G42:H44">0+10800+5850</f>
        <v>16650</v>
      </c>
      <c r="H42" s="1">
        <f t="shared" si="4"/>
        <v>16650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0+10800+9900</f>
        <v>20700</v>
      </c>
      <c r="F43" s="2">
        <f>0+10800+7200</f>
        <v>18000</v>
      </c>
      <c r="G43" s="5">
        <f t="shared" si="4"/>
        <v>16650</v>
      </c>
      <c r="H43" s="2">
        <f t="shared" si="4"/>
        <v>16650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0+10800+9900</f>
        <v>20700</v>
      </c>
      <c r="F44" s="1">
        <f>0+10800+7200</f>
        <v>18000</v>
      </c>
      <c r="G44" s="1">
        <f t="shared" si="4"/>
        <v>16650</v>
      </c>
      <c r="H44" s="1">
        <f t="shared" si="4"/>
        <v>16650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0+10800+12100</f>
        <v>22900</v>
      </c>
      <c r="F45" s="2">
        <f>0+10800+8800</f>
        <v>19600</v>
      </c>
      <c r="G45" s="5">
        <f>0+10800+7150</f>
        <v>17950</v>
      </c>
      <c r="H45" s="2">
        <f>0+10800+7150</f>
        <v>17950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0+10800+9900</f>
        <v>20700</v>
      </c>
      <c r="F46" s="1">
        <f>0+10800+7200</f>
        <v>18000</v>
      </c>
      <c r="G46" s="1">
        <f>0+10800+5850</f>
        <v>16650</v>
      </c>
      <c r="H46" s="1">
        <f>0+10800+5850</f>
        <v>16650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0+10800+9900</f>
        <v>20700</v>
      </c>
      <c r="F47" s="2">
        <f>0+10800+7200</f>
        <v>18000</v>
      </c>
      <c r="G47" s="5">
        <f>0+10800+5850</f>
        <v>16650</v>
      </c>
      <c r="H47" s="2">
        <f>0+10800+5850</f>
        <v>16650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0+10800+8100</f>
        <v>18900</v>
      </c>
      <c r="F48" s="1">
        <f>0+10800+6280</f>
        <v>17080</v>
      </c>
      <c r="G48" s="1">
        <f>0+10800+5250</f>
        <v>16050</v>
      </c>
      <c r="H48" s="1">
        <f>0+10800+5250</f>
        <v>16050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0+10800+6500</f>
        <v>17300</v>
      </c>
      <c r="F49" s="2">
        <f>0+10800+5700</f>
        <v>16500</v>
      </c>
      <c r="G49" s="5">
        <f>0+10800+5000</f>
        <v>15800</v>
      </c>
      <c r="H49" s="2">
        <f>0+10800+5000</f>
        <v>15800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0+10800+3900</f>
        <v>14700</v>
      </c>
      <c r="F50" s="1">
        <f>0+10800+3420</f>
        <v>14220</v>
      </c>
      <c r="G50" s="1">
        <f>0+10800+3000</f>
        <v>13800</v>
      </c>
      <c r="H50" s="1">
        <f>0+10800+3000</f>
        <v>13800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2022-02-04T20:14:25Z</dcterms:modified>
  <cp:category/>
  <cp:version/>
  <cp:contentType/>
  <cp:contentStatus/>
</cp:coreProperties>
</file>