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<sst xmlns="http://schemas.openxmlformats.org/spreadsheetml/2006/main" count="199" uniqueCount="124">
  <si>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Лилия, гостевой дом (г. Сочи, пос. Лазаревское, ул.Бирюзовая, 7/1)</t>
  </si>
  <si>
    <t>Отправление</t>
  </si>
  <si>
    <t>Дни отдыха</t>
  </si>
  <si>
    <t>дней/ночей на отдыхе</t>
  </si>
  <si>
    <t>Прибытие</t>
  </si>
  <si>
    <t>2-х местный номер с удобствами</t>
  </si>
  <si>
    <t>3-х местный номер с удобствами</t>
  </si>
  <si>
    <t>4-х местный номер с удобствами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</si>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</sst>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0+10800+4000</f>
        <v>14800</v>
      </c>
      <c r="F4" s="1">
        <f>0+10800+3200</f>
        <v>14000</v>
      </c>
      <c r="G4" s="1">
        <f>0+10800+3600</f>
        <v>14400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0+10800+4800</f>
        <v>15600</v>
      </c>
      <c r="F5" s="5">
        <f>0+10800+3900</f>
        <v>14700</v>
      </c>
      <c r="G5" s="2">
        <f>0+10800+4050</f>
        <v>14850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0+10800+5000</f>
        <v>15800</v>
      </c>
      <c r="F6" s="1">
        <f>0+10800+4100</f>
        <v>14900</v>
      </c>
      <c r="G6" s="1">
        <f>0+10800+4050</f>
        <v>14850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0+10800+5200</f>
        <v>16000</v>
      </c>
      <c r="F7" s="5">
        <f>0+10800+4300</f>
        <v>15100</v>
      </c>
      <c r="G7" s="2">
        <f>0+10800+4050</f>
        <v>14850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0+10800+5400</f>
        <v>16200</v>
      </c>
      <c r="F8" s="1">
        <f>0+10800+4500</f>
        <v>15300</v>
      </c>
      <c r="G8" s="1">
        <f>0+10800+4050</f>
        <v>14850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0+10800+5700</f>
        <v>16500</v>
      </c>
      <c r="F9" s="5">
        <f>0+10800+4700</f>
        <v>15500</v>
      </c>
      <c r="G9" s="2">
        <f>0+10800+4150</f>
        <v>14950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0+10800+6000</f>
        <v>16800</v>
      </c>
      <c r="F10" s="1">
        <f>0+10800+4900</f>
        <v>15700</v>
      </c>
      <c r="G10" s="1">
        <f>0+10800+4250</f>
        <v>15050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0+10800+6300</f>
        <v>17100</v>
      </c>
      <c r="F11" s="5">
        <f>0+10800+5100</f>
        <v>15900</v>
      </c>
      <c r="G11" s="2">
        <f>0+10800+4350</f>
        <v>15150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0+10800+6600</f>
        <v>17400</v>
      </c>
      <c r="F12" s="1">
        <f>0+10800+5300</f>
        <v>16100</v>
      </c>
      <c r="G12" s="1">
        <f>0+10800+4450</f>
        <v>15250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0+10800+6900</f>
        <v>17700</v>
      </c>
      <c r="F13" s="5">
        <f>0+10800+5540</f>
        <v>16340</v>
      </c>
      <c r="G13" s="2">
        <f>0+10800+4625</f>
        <v>15425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0+10800+7200</f>
        <v>18000</v>
      </c>
      <c r="F14" s="1">
        <f>0+10800+5820</f>
        <v>16620</v>
      </c>
      <c r="G14" s="1">
        <f>0+10800+4875</f>
        <v>15675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0+10800+7500</f>
        <v>18300</v>
      </c>
      <c r="F15" s="5">
        <f>0+10800+6100</f>
        <v>16900</v>
      </c>
      <c r="G15" s="2">
        <f>0+10800+5125</f>
        <v>15925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0+10800+7800</f>
        <v>18600</v>
      </c>
      <c r="F16" s="1">
        <f>0+10800+6380</f>
        <v>17180</v>
      </c>
      <c r="G16" s="1">
        <f>0+10800+5375</f>
        <v>16175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>0+10800+8100</f>
        <v>18900</v>
      </c>
      <c r="F17" s="5">
        <f>0+10800+6660</f>
        <v>17460</v>
      </c>
      <c r="G17" s="2">
        <f>0+10800+5625</f>
        <v>16425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>0+10800+8300</f>
        <v>19100</v>
      </c>
      <c r="F18" s="1">
        <f>0+10800+6860</f>
        <v>17660</v>
      </c>
      <c r="G18" s="1">
        <f>0+10800+5875</f>
        <v>16675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>0+10800+8500</f>
        <v>19300</v>
      </c>
      <c r="F19" s="5">
        <f>0+10800+7060</f>
        <v>17860</v>
      </c>
      <c r="G19" s="2">
        <f>0+10800+6125</f>
        <v>16925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>0+10800+8700</f>
        <v>19500</v>
      </c>
      <c r="F20" s="1">
        <f>0+10800+7260</f>
        <v>18060</v>
      </c>
      <c r="G20" s="1">
        <f>0+10800+6375</f>
        <v>17175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>0+10800+9000</f>
        <v>19800</v>
      </c>
      <c r="F21" s="5">
        <f>0+10800+7560</f>
        <v>18360</v>
      </c>
      <c r="G21" s="2">
        <f>0+10800+6750</f>
        <v>17550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>0+10800+9100</f>
        <v>19900</v>
      </c>
      <c r="F22" s="1">
        <f>0+10800+7720</f>
        <v>18520</v>
      </c>
      <c r="G22" s="1">
        <f>0+10800+6800</f>
        <v>17600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>0+10800+9300</f>
        <v>20100</v>
      </c>
      <c r="F23" s="5">
        <f>0+10800+8040</f>
        <v>18840</v>
      </c>
      <c r="G23" s="2">
        <f>0+10800+6900</f>
        <v>17700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>0+10800+9500</f>
        <v>20300</v>
      </c>
      <c r="F24" s="1">
        <f>0+10800+8360</f>
        <v>19160</v>
      </c>
      <c r="G24" s="1">
        <f>0+10800+7000</f>
        <v>17800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>0+10800+9800</f>
        <v>20600</v>
      </c>
      <c r="F25" s="5">
        <f>0+10800+8840</f>
        <v>19640</v>
      </c>
      <c r="G25" s="2">
        <f>0+10800+7150</f>
        <v>17950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aca="true" t="shared" si="0" ref="E26:E37">0+10800+9900</f>
        <v>20700</v>
      </c>
      <c r="F26" s="1">
        <f aca="true" t="shared" si="1" ref="F26:F37">0+10800+9000</f>
        <v>19800</v>
      </c>
      <c r="G26" s="1">
        <f>0+10800+7200</f>
        <v>18000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0"/>
        <v>20700</v>
      </c>
      <c r="F27" s="5">
        <f t="shared" si="1"/>
        <v>19800</v>
      </c>
      <c r="G27" s="2">
        <f>0+10800+7275</f>
        <v>18075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0"/>
        <v>20700</v>
      </c>
      <c r="F28" s="1">
        <f t="shared" si="1"/>
        <v>19800</v>
      </c>
      <c r="G28" s="1">
        <f>0+10800+7425</f>
        <v>18225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0"/>
        <v>20700</v>
      </c>
      <c r="F29" s="5">
        <f t="shared" si="1"/>
        <v>19800</v>
      </c>
      <c r="G29" s="2">
        <f>0+10800+7650</f>
        <v>18450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0"/>
        <v>20700</v>
      </c>
      <c r="F30" s="1">
        <f t="shared" si="1"/>
        <v>19800</v>
      </c>
      <c r="G30" s="1">
        <f>0+10800+7800</f>
        <v>18600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0"/>
        <v>20700</v>
      </c>
      <c r="F31" s="5">
        <f t="shared" si="1"/>
        <v>19800</v>
      </c>
      <c r="G31" s="2">
        <f aca="true" t="shared" si="2" ref="G31:G37">0+10800+7875</f>
        <v>18675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0"/>
        <v>20700</v>
      </c>
      <c r="F32" s="1">
        <f t="shared" si="1"/>
        <v>19800</v>
      </c>
      <c r="G32" s="1">
        <f t="shared" si="2"/>
        <v>18675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0"/>
        <v>20700</v>
      </c>
      <c r="F33" s="5">
        <f t="shared" si="1"/>
        <v>19800</v>
      </c>
      <c r="G33" s="2">
        <f t="shared" si="2"/>
        <v>18675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0"/>
        <v>20700</v>
      </c>
      <c r="F34" s="1">
        <f t="shared" si="1"/>
        <v>19800</v>
      </c>
      <c r="G34" s="1">
        <f t="shared" si="2"/>
        <v>18675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0"/>
        <v>20700</v>
      </c>
      <c r="F35" s="5">
        <f t="shared" si="1"/>
        <v>19800</v>
      </c>
      <c r="G35" s="2">
        <f t="shared" si="2"/>
        <v>18675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0"/>
        <v>20700</v>
      </c>
      <c r="F36" s="1">
        <f t="shared" si="1"/>
        <v>19800</v>
      </c>
      <c r="G36" s="1">
        <f t="shared" si="2"/>
        <v>18675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0"/>
        <v>20700</v>
      </c>
      <c r="F37" s="5">
        <f t="shared" si="1"/>
        <v>19800</v>
      </c>
      <c r="G37" s="2">
        <f t="shared" si="2"/>
        <v>18675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>0+10800+9700</f>
        <v>20500</v>
      </c>
      <c r="F38" s="1">
        <f>0+10800+8670</f>
        <v>19470</v>
      </c>
      <c r="G38" s="1">
        <f>0+10800+7500</f>
        <v>18300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>0+10800+9300</f>
        <v>20100</v>
      </c>
      <c r="F39" s="5">
        <f>0+10800+8010</f>
        <v>18810</v>
      </c>
      <c r="G39" s="2">
        <f>0+10800+6750</f>
        <v>17550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>0+10800+8900</f>
        <v>19700</v>
      </c>
      <c r="F40" s="1">
        <f>0+10800+7350</f>
        <v>18150</v>
      </c>
      <c r="G40" s="1">
        <f>0+10800+6000</f>
        <v>16800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0+10800+8100</f>
        <v>18900</v>
      </c>
      <c r="F41" s="5">
        <f>0+10800+6360</f>
        <v>17160</v>
      </c>
      <c r="G41" s="2">
        <f>0+10800+4875</f>
        <v>15675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0+10800+7700</f>
        <v>18500</v>
      </c>
      <c r="F42" s="1">
        <f>0+10800+6030</f>
        <v>16830</v>
      </c>
      <c r="G42" s="1">
        <f>0+10800+4500</f>
        <v>15300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0+10800+7500</f>
        <v>18300</v>
      </c>
      <c r="F43" s="5">
        <f>0+10800+6030</f>
        <v>16830</v>
      </c>
      <c r="G43" s="2">
        <f>0+10800+4500</f>
        <v>15300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0+10800+7200</f>
        <v>18000</v>
      </c>
      <c r="F44" s="1">
        <f>0+10800+6030</f>
        <v>16830</v>
      </c>
      <c r="G44" s="1">
        <f>0+10800+4500</f>
        <v>15300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0+10800+8800</f>
        <v>19600</v>
      </c>
      <c r="F45" s="5">
        <f>0+10800+7370</f>
        <v>18170</v>
      </c>
      <c r="G45" s="2">
        <f>0+10800+5500</f>
        <v>16300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0+10800+7200</f>
        <v>18000</v>
      </c>
      <c r="F46" s="1">
        <f>0+10800+6030</f>
        <v>16830</v>
      </c>
      <c r="G46" s="1">
        <f>0+10800+4500</f>
        <v>15300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0+10800+6200</f>
        <v>17000</v>
      </c>
      <c r="F47" s="5">
        <f>0+10800+4680</f>
        <v>15480</v>
      </c>
      <c r="G47" s="2">
        <f>0+10800+3750</f>
        <v>14550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0+10800+5400</f>
        <v>16200</v>
      </c>
      <c r="F48" s="1">
        <f>0+10800+3600</f>
        <v>14400</v>
      </c>
      <c r="G48" s="1">
        <f>0+10800+3150</f>
        <v>13950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0+10800+6000</f>
        <v>16800</v>
      </c>
      <c r="F49" s="5">
        <f>0+10800+4000</f>
        <v>14800</v>
      </c>
      <c r="G49" s="2">
        <f>0+10800+3500</f>
        <v>14300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0+10800+3600</f>
        <v>14400</v>
      </c>
      <c r="F50" s="1">
        <f>0+10800+2400</f>
        <v>13200</v>
      </c>
      <c r="G50" s="1">
        <f>0+10800+2100</f>
        <v>12900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2022-02-04T19:33:22Z</dcterms:modified>
  <cp:category/>
  <cp:version/>
  <cp:contentType/>
  <cp:contentStatus/>
</cp:coreProperties>
</file>