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<sst xmlns="http://schemas.openxmlformats.org/spreadsheetml/2006/main" count="203" uniqueCount="126">
  <si>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Лаза, гостевой дом (г. Сочи, поселок Лазаревское, пер. Победы 6/3)</t>
  </si>
  <si>
    <t>Отправление</t>
  </si>
  <si>
    <t>Дни отдыха</t>
  </si>
  <si>
    <t>дней/ночей на отдыхе</t>
  </si>
  <si>
    <t>Прибытие</t>
  </si>
  <si>
    <t>2-х местный с балконом</t>
  </si>
  <si>
    <t>2-х местный без балкона</t>
  </si>
  <si>
    <t>3-х местный без балкона</t>
  </si>
  <si>
    <t>4-х местный с балконом</t>
  </si>
  <si>
    <t>Люкс 2-х комнатный 4-х местный без балкона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</si>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</sst>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0+10800+4625</f>
        <v>15425</v>
      </c>
      <c r="F4" s="1">
        <f>0+10800+4200</f>
        <v>15000</v>
      </c>
      <c r="G4" s="1">
        <f>0+10800+3650</f>
        <v>14450</v>
      </c>
      <c r="H4" s="1">
        <f>0+10800+3300</f>
        <v>14100</v>
      </c>
      <c r="I4" s="1">
        <f>0+10800+3100</f>
        <v>13900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0+10800+5850</f>
        <v>16650</v>
      </c>
      <c r="F5" s="5">
        <f>0+10800+5300</f>
        <v>16100</v>
      </c>
      <c r="G5" s="2">
        <f>0+10800+4480</f>
        <v>15280</v>
      </c>
      <c r="H5" s="5">
        <f>0+10800+4000</f>
        <v>14800</v>
      </c>
      <c r="I5" s="2">
        <f>0+10800+3775</f>
        <v>14575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0+10800+6300</f>
        <v>17100</v>
      </c>
      <c r="F6" s="1">
        <f>0+10800+5700</f>
        <v>16500</v>
      </c>
      <c r="G6" s="1">
        <f>0+10800+4740</f>
        <v>15540</v>
      </c>
      <c r="H6" s="1">
        <f>0+10800+4200</f>
        <v>15000</v>
      </c>
      <c r="I6" s="1">
        <f>0+10800+3975</f>
        <v>14775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0+10800+6750</f>
        <v>17550</v>
      </c>
      <c r="F7" s="5">
        <f>0+10800+6100</f>
        <v>16900</v>
      </c>
      <c r="G7" s="2">
        <f>0+10800+5000</f>
        <v>15800</v>
      </c>
      <c r="H7" s="5">
        <f>0+10800+4400</f>
        <v>15200</v>
      </c>
      <c r="I7" s="2">
        <f>0+10800+4175</f>
        <v>14975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0+10800+6975</f>
        <v>17775</v>
      </c>
      <c r="F8" s="1">
        <f>0+10800+6300</f>
        <v>17100</v>
      </c>
      <c r="G8" s="1">
        <f>0+10800+5130</f>
        <v>15930</v>
      </c>
      <c r="H8" s="1">
        <f>0+10800+4500</f>
        <v>15300</v>
      </c>
      <c r="I8" s="1">
        <f>0+10800+4275</f>
        <v>15075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0+10800+6975</f>
        <v>17775</v>
      </c>
      <c r="F9" s="5">
        <f>0+10800+6300</f>
        <v>17100</v>
      </c>
      <c r="G9" s="2">
        <f>0+10800+5130</f>
        <v>15930</v>
      </c>
      <c r="H9" s="5">
        <f>0+10800+4500</f>
        <v>15300</v>
      </c>
      <c r="I9" s="2">
        <f>0+10800+4275</f>
        <v>15075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>0+10800+6975</f>
        <v>17775</v>
      </c>
      <c r="F10" s="1">
        <f>0+10800+6300</f>
        <v>17100</v>
      </c>
      <c r="G10" s="1">
        <f>0+10800+5130</f>
        <v>15930</v>
      </c>
      <c r="H10" s="1">
        <f>0+10800+4500</f>
        <v>15300</v>
      </c>
      <c r="I10" s="1">
        <f>0+10800+4275</f>
        <v>15075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>0+10800+6975</f>
        <v>17775</v>
      </c>
      <c r="F11" s="5">
        <f>0+10800+6300</f>
        <v>17100</v>
      </c>
      <c r="G11" s="2">
        <f>0+10800+5130</f>
        <v>15930</v>
      </c>
      <c r="H11" s="5">
        <f>0+10800+4500</f>
        <v>15300</v>
      </c>
      <c r="I11" s="2">
        <f>0+10800+4275</f>
        <v>15075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0+10800+6975</f>
        <v>17775</v>
      </c>
      <c r="F12" s="1">
        <f>0+10800+6300</f>
        <v>17100</v>
      </c>
      <c r="G12" s="1">
        <f>0+10800+5130</f>
        <v>15930</v>
      </c>
      <c r="H12" s="1">
        <f>0+10800+4500</f>
        <v>15300</v>
      </c>
      <c r="I12" s="1">
        <f>0+10800+4275</f>
        <v>15075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0+10800+7200</f>
        <v>18000</v>
      </c>
      <c r="F13" s="5">
        <f>0+10800+6500</f>
        <v>17300</v>
      </c>
      <c r="G13" s="2">
        <f>0+10800+5260</f>
        <v>16060</v>
      </c>
      <c r="H13" s="5">
        <f>0+10800+4625</f>
        <v>15425</v>
      </c>
      <c r="I13" s="2">
        <f>0+10800+4400</f>
        <v>15200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0+10800+7650</f>
        <v>18450</v>
      </c>
      <c r="F14" s="1">
        <f>0+10800+6900</f>
        <v>17700</v>
      </c>
      <c r="G14" s="1">
        <f>0+10800+5520</f>
        <v>16320</v>
      </c>
      <c r="H14" s="1">
        <f>0+10800+4875</f>
        <v>15675</v>
      </c>
      <c r="I14" s="1">
        <f>0+10800+4650</f>
        <v>15450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0+10800+8100</f>
        <v>18900</v>
      </c>
      <c r="F15" s="5">
        <f>0+10800+7300</f>
        <v>18100</v>
      </c>
      <c r="G15" s="2">
        <f>0+10800+5780</f>
        <v>16580</v>
      </c>
      <c r="H15" s="5">
        <f>0+10800+5125</f>
        <v>15925</v>
      </c>
      <c r="I15" s="2">
        <f>0+10800+4900</f>
        <v>15700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0+10800+8550</f>
        <v>19350</v>
      </c>
      <c r="F16" s="1">
        <f>0+10800+7700</f>
        <v>18500</v>
      </c>
      <c r="G16" s="1">
        <f>0+10800+6040</f>
        <v>16840</v>
      </c>
      <c r="H16" s="1">
        <f>0+10800+5375</f>
        <v>16175</v>
      </c>
      <c r="I16" s="1">
        <f>0+10800+5150</f>
        <v>15950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>0+10800+9200</f>
        <v>20000</v>
      </c>
      <c r="F17" s="5">
        <f>0+10800+8300</f>
        <v>19100</v>
      </c>
      <c r="G17" s="2">
        <f>0+10800+6440</f>
        <v>17240</v>
      </c>
      <c r="H17" s="5">
        <f>0+10800+5750</f>
        <v>16550</v>
      </c>
      <c r="I17" s="2">
        <f>0+10800+5500</f>
        <v>16300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>0+10800+9600</f>
        <v>20400</v>
      </c>
      <c r="F18" s="1">
        <f>0+10800+8700</f>
        <v>19500</v>
      </c>
      <c r="G18" s="1">
        <f>0+10800+6720</f>
        <v>17520</v>
      </c>
      <c r="H18" s="1">
        <f>0+10800+6000</f>
        <v>16800</v>
      </c>
      <c r="I18" s="1">
        <f>0+10800+5700</f>
        <v>16500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>0+10800+10000</f>
        <v>20800</v>
      </c>
      <c r="F19" s="5">
        <f>0+10800+9100</f>
        <v>19900</v>
      </c>
      <c r="G19" s="2">
        <f>0+10800+7000</f>
        <v>17800</v>
      </c>
      <c r="H19" s="5">
        <f>0+10800+6250</f>
        <v>17050</v>
      </c>
      <c r="I19" s="2">
        <f>0+10800+5900</f>
        <v>16700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0+10800+10400</f>
        <v>21200</v>
      </c>
      <c r="F20" s="1">
        <f>0+10800+9500</f>
        <v>20300</v>
      </c>
      <c r="G20" s="1">
        <f>0+10800+7280</f>
        <v>18080</v>
      </c>
      <c r="H20" s="1">
        <f>0+10800+6500</f>
        <v>17300</v>
      </c>
      <c r="I20" s="1">
        <f>0+10800+6100</f>
        <v>16900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aca="true" t="shared" si="0" ref="E21:E26">0+10800+10800</f>
        <v>21600</v>
      </c>
      <c r="F21" s="5">
        <f aca="true" t="shared" si="1" ref="F21:F26">0+10800+9900</f>
        <v>20700</v>
      </c>
      <c r="G21" s="2">
        <f aca="true" t="shared" si="2" ref="G21:G26">0+10800+7560</f>
        <v>18360</v>
      </c>
      <c r="H21" s="5">
        <f aca="true" t="shared" si="3" ref="H21:H26">0+10800+6750</f>
        <v>17550</v>
      </c>
      <c r="I21" s="2">
        <f aca="true" t="shared" si="4" ref="I21:I26">0+10800+6300</f>
        <v>17100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0"/>
        <v>21600</v>
      </c>
      <c r="F22" s="1">
        <f t="shared" si="1"/>
        <v>20700</v>
      </c>
      <c r="G22" s="1">
        <f t="shared" si="2"/>
        <v>18360</v>
      </c>
      <c r="H22" s="1">
        <f t="shared" si="3"/>
        <v>17550</v>
      </c>
      <c r="I22" s="1">
        <f t="shared" si="4"/>
        <v>17100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0"/>
        <v>21600</v>
      </c>
      <c r="F23" s="5">
        <f t="shared" si="1"/>
        <v>20700</v>
      </c>
      <c r="G23" s="2">
        <f t="shared" si="2"/>
        <v>18360</v>
      </c>
      <c r="H23" s="5">
        <f t="shared" si="3"/>
        <v>17550</v>
      </c>
      <c r="I23" s="2">
        <f t="shared" si="4"/>
        <v>17100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0"/>
        <v>21600</v>
      </c>
      <c r="F24" s="1">
        <f t="shared" si="1"/>
        <v>20700</v>
      </c>
      <c r="G24" s="1">
        <f t="shared" si="2"/>
        <v>18360</v>
      </c>
      <c r="H24" s="1">
        <f t="shared" si="3"/>
        <v>17550</v>
      </c>
      <c r="I24" s="1">
        <f t="shared" si="4"/>
        <v>17100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0"/>
        <v>21600</v>
      </c>
      <c r="F25" s="5">
        <f t="shared" si="1"/>
        <v>20700</v>
      </c>
      <c r="G25" s="2">
        <f t="shared" si="2"/>
        <v>18360</v>
      </c>
      <c r="H25" s="5">
        <f t="shared" si="3"/>
        <v>17550</v>
      </c>
      <c r="I25" s="2">
        <f t="shared" si="4"/>
        <v>17100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0"/>
        <v>21600</v>
      </c>
      <c r="F26" s="1">
        <f t="shared" si="1"/>
        <v>20700</v>
      </c>
      <c r="G26" s="1">
        <f t="shared" si="2"/>
        <v>18360</v>
      </c>
      <c r="H26" s="1">
        <f t="shared" si="3"/>
        <v>17550</v>
      </c>
      <c r="I26" s="1">
        <f t="shared" si="4"/>
        <v>17100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>0+10800+10850</f>
        <v>21650</v>
      </c>
      <c r="F27" s="5">
        <f>0+10800+9950</f>
        <v>20750</v>
      </c>
      <c r="G27" s="2">
        <f>0+10800+7590</f>
        <v>18390</v>
      </c>
      <c r="H27" s="5">
        <f>0+10800+6775</f>
        <v>17575</v>
      </c>
      <c r="I27" s="2">
        <f>0+10800+6350</f>
        <v>17150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>0+10800+10950</f>
        <v>21750</v>
      </c>
      <c r="F28" s="1">
        <f>0+10800+10050</f>
        <v>20850</v>
      </c>
      <c r="G28" s="1">
        <f>0+10800+7650</f>
        <v>18450</v>
      </c>
      <c r="H28" s="1">
        <f>0+10800+6825</f>
        <v>17625</v>
      </c>
      <c r="I28" s="1">
        <f>0+10800+6450</f>
        <v>17250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>0+10800+11100</f>
        <v>21900</v>
      </c>
      <c r="F29" s="5">
        <f>0+10800+10200</f>
        <v>21000</v>
      </c>
      <c r="G29" s="2">
        <f>0+10800+7740</f>
        <v>18540</v>
      </c>
      <c r="H29" s="5">
        <f>0+10800+6900</f>
        <v>17700</v>
      </c>
      <c r="I29" s="2">
        <f>0+10800+6600</f>
        <v>17400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>0+10800+11200</f>
        <v>22000</v>
      </c>
      <c r="F30" s="1">
        <f>0+10800+10300</f>
        <v>21100</v>
      </c>
      <c r="G30" s="1">
        <f>0+10800+7800</f>
        <v>18600</v>
      </c>
      <c r="H30" s="1">
        <f>0+10800+6950</f>
        <v>17750</v>
      </c>
      <c r="I30" s="1">
        <f>0+10800+6700</f>
        <v>17500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aca="true" t="shared" si="5" ref="E31:E40">0+10800+11250</f>
        <v>22050</v>
      </c>
      <c r="F31" s="5">
        <f aca="true" t="shared" si="6" ref="F31:F40">0+10800+10350</f>
        <v>21150</v>
      </c>
      <c r="G31" s="2">
        <f aca="true" t="shared" si="7" ref="G31:G40">0+10800+7830</f>
        <v>18630</v>
      </c>
      <c r="H31" s="5">
        <f aca="true" t="shared" si="8" ref="H31:H40">0+10800+6975</f>
        <v>17775</v>
      </c>
      <c r="I31" s="2">
        <f aca="true" t="shared" si="9" ref="I31:I40">0+10800+6750</f>
        <v>17550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5"/>
        <v>22050</v>
      </c>
      <c r="F32" s="1">
        <f t="shared" si="6"/>
        <v>21150</v>
      </c>
      <c r="G32" s="1">
        <f t="shared" si="7"/>
        <v>18630</v>
      </c>
      <c r="H32" s="1">
        <f t="shared" si="8"/>
        <v>17775</v>
      </c>
      <c r="I32" s="1">
        <f t="shared" si="9"/>
        <v>17550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5"/>
        <v>22050</v>
      </c>
      <c r="F33" s="5">
        <f t="shared" si="6"/>
        <v>21150</v>
      </c>
      <c r="G33" s="2">
        <f t="shared" si="7"/>
        <v>18630</v>
      </c>
      <c r="H33" s="5">
        <f t="shared" si="8"/>
        <v>17775</v>
      </c>
      <c r="I33" s="2">
        <f t="shared" si="9"/>
        <v>17550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5"/>
        <v>22050</v>
      </c>
      <c r="F34" s="1">
        <f t="shared" si="6"/>
        <v>21150</v>
      </c>
      <c r="G34" s="1">
        <f t="shared" si="7"/>
        <v>18630</v>
      </c>
      <c r="H34" s="1">
        <f t="shared" si="8"/>
        <v>17775</v>
      </c>
      <c r="I34" s="1">
        <f t="shared" si="9"/>
        <v>17550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5"/>
        <v>22050</v>
      </c>
      <c r="F35" s="5">
        <f t="shared" si="6"/>
        <v>21150</v>
      </c>
      <c r="G35" s="2">
        <f t="shared" si="7"/>
        <v>18630</v>
      </c>
      <c r="H35" s="5">
        <f t="shared" si="8"/>
        <v>17775</v>
      </c>
      <c r="I35" s="2">
        <f t="shared" si="9"/>
        <v>17550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5"/>
        <v>22050</v>
      </c>
      <c r="F36" s="1">
        <f t="shared" si="6"/>
        <v>21150</v>
      </c>
      <c r="G36" s="1">
        <f t="shared" si="7"/>
        <v>18630</v>
      </c>
      <c r="H36" s="1">
        <f t="shared" si="8"/>
        <v>17775</v>
      </c>
      <c r="I36" s="1">
        <f t="shared" si="9"/>
        <v>17550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5"/>
        <v>22050</v>
      </c>
      <c r="F37" s="5">
        <f t="shared" si="6"/>
        <v>21150</v>
      </c>
      <c r="G37" s="2">
        <f t="shared" si="7"/>
        <v>18630</v>
      </c>
      <c r="H37" s="5">
        <f t="shared" si="8"/>
        <v>17775</v>
      </c>
      <c r="I37" s="2">
        <f t="shared" si="9"/>
        <v>17550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5"/>
        <v>22050</v>
      </c>
      <c r="F38" s="1">
        <f t="shared" si="6"/>
        <v>21150</v>
      </c>
      <c r="G38" s="1">
        <f t="shared" si="7"/>
        <v>18630</v>
      </c>
      <c r="H38" s="1">
        <f t="shared" si="8"/>
        <v>17775</v>
      </c>
      <c r="I38" s="1">
        <f t="shared" si="9"/>
        <v>17550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5"/>
        <v>22050</v>
      </c>
      <c r="F39" s="5">
        <f t="shared" si="6"/>
        <v>21150</v>
      </c>
      <c r="G39" s="2">
        <f t="shared" si="7"/>
        <v>18630</v>
      </c>
      <c r="H39" s="5">
        <f t="shared" si="8"/>
        <v>17775</v>
      </c>
      <c r="I39" s="2">
        <f t="shared" si="9"/>
        <v>17550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5"/>
        <v>22050</v>
      </c>
      <c r="F40" s="1">
        <f t="shared" si="6"/>
        <v>21150</v>
      </c>
      <c r="G40" s="1">
        <f t="shared" si="7"/>
        <v>18630</v>
      </c>
      <c r="H40" s="1">
        <f t="shared" si="8"/>
        <v>17775</v>
      </c>
      <c r="I40" s="1">
        <f t="shared" si="9"/>
        <v>17550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0+10800+10550</f>
        <v>21350</v>
      </c>
      <c r="F41" s="5">
        <f>0+10800+9650</f>
        <v>20450</v>
      </c>
      <c r="G41" s="2">
        <f>0+10800+7430</f>
        <v>18230</v>
      </c>
      <c r="H41" s="5">
        <f>0+10800+6625</f>
        <v>17425</v>
      </c>
      <c r="I41" s="2">
        <f>0+10800+6400</f>
        <v>17200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0+10800+9850</f>
        <v>20650</v>
      </c>
      <c r="F42" s="1">
        <f>0+10800+8950</f>
        <v>19750</v>
      </c>
      <c r="G42" s="1">
        <f>0+10800+7030</f>
        <v>17830</v>
      </c>
      <c r="H42" s="1">
        <f>0+10800+6275</f>
        <v>17075</v>
      </c>
      <c r="I42" s="1">
        <f>0+10800+6050</f>
        <v>16850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0+10800+9150</f>
        <v>19950</v>
      </c>
      <c r="F43" s="5">
        <f>0+10800+8250</f>
        <v>19050</v>
      </c>
      <c r="G43" s="2">
        <f>0+10800+6630</f>
        <v>17430</v>
      </c>
      <c r="H43" s="5">
        <f>0+10800+5925</f>
        <v>16725</v>
      </c>
      <c r="I43" s="2">
        <f>0+10800+5700</f>
        <v>16500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0+10800+8100</f>
        <v>18900</v>
      </c>
      <c r="F44" s="1">
        <f>0+10800+7200</f>
        <v>18000</v>
      </c>
      <c r="G44" s="1">
        <f>0+10800+6030</f>
        <v>16830</v>
      </c>
      <c r="H44" s="1">
        <f>0+10800+5400</f>
        <v>16200</v>
      </c>
      <c r="I44" s="1">
        <f>0+10800+5175</f>
        <v>15975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0+10800+9650</f>
        <v>20450</v>
      </c>
      <c r="F45" s="5">
        <f>0+10800+8550</f>
        <v>19350</v>
      </c>
      <c r="G45" s="2">
        <f>0+10800+7170</f>
        <v>17970</v>
      </c>
      <c r="H45" s="5">
        <f>0+10800+6400</f>
        <v>17200</v>
      </c>
      <c r="I45" s="2">
        <f>0+10800+6125</f>
        <v>16925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0+10800+7850</f>
        <v>18650</v>
      </c>
      <c r="F46" s="1">
        <f>0+10800+6950</f>
        <v>17750</v>
      </c>
      <c r="G46" s="1">
        <f>0+10800+5830</f>
        <v>16630</v>
      </c>
      <c r="H46" s="1">
        <f>0+10800+5200</f>
        <v>16000</v>
      </c>
      <c r="I46" s="1">
        <f>0+10800+4975</f>
        <v>15775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0+10800+6600</f>
        <v>17400</v>
      </c>
      <c r="F47" s="5">
        <f>0+10800+5700</f>
        <v>16500</v>
      </c>
      <c r="G47" s="2">
        <f>0+10800+4830</f>
        <v>15630</v>
      </c>
      <c r="H47" s="5">
        <f>0+10800+4200</f>
        <v>15000</v>
      </c>
      <c r="I47" s="2">
        <f>0+10800+3975</f>
        <v>14775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0+10800+5850</f>
        <v>16650</v>
      </c>
      <c r="F48" s="1">
        <f>0+10800+4950</f>
        <v>15750</v>
      </c>
      <c r="G48" s="1">
        <f>0+10800+4230</f>
        <v>15030</v>
      </c>
      <c r="H48" s="1">
        <f>0+10800+3600</f>
        <v>14400</v>
      </c>
      <c r="I48" s="1">
        <f>0+10800+3375</f>
        <v>14175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0+10800+6500</f>
        <v>17300</v>
      </c>
      <c r="F49" s="5">
        <f>0+10800+5500</f>
        <v>16300</v>
      </c>
      <c r="G49" s="2">
        <f>0+10800+4700</f>
        <v>15500</v>
      </c>
      <c r="H49" s="5">
        <f>0+10800+4000</f>
        <v>14800</v>
      </c>
      <c r="I49" s="2">
        <f>0+10800+3750</f>
        <v>14550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0+10800+3900</f>
        <v>14700</v>
      </c>
      <c r="F50" s="1">
        <f>0+10800+3300</f>
        <v>14100</v>
      </c>
      <c r="G50" s="1">
        <f>0+10800+2820</f>
        <v>13620</v>
      </c>
      <c r="H50" s="1">
        <f>0+10800+2400</f>
        <v>13200</v>
      </c>
      <c r="I50" s="1">
        <f>0+10800+2250</f>
        <v>13050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2022-02-04T19:32:40Z</dcterms:modified>
  <cp:category/>
  <cp:version/>
  <cp:contentType/>
  <cp:contentStatus/>
</cp:coreProperties>
</file>