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<sst xmlns="http://schemas.openxmlformats.org/spreadsheetml/2006/main" count="200" uniqueCount="125">
  <si>
    <t>Корт, гостевой дом (г. Сочи, п. Лазаревское, ул. Одоевского, 65/д)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</si>
  <si>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</si>
  <si>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</si>
  <si>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</si>
  <si>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</si>
  <si>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</si>
  <si>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</si>
  <si>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 xml:space="preserve">4-х местный 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</si>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</sst>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</row>
    <row r="3" spans="1:8" ht="39.75" customHeight="1">
      <c r="A3" s="7"/>
      <c r="B3" s="7"/>
      <c r="C3" s="7"/>
      <c r="D3" s="7"/>
      <c r="E3" s="3" t="s">
        <v>8</v>
      </c>
      <c r="F3" s="4" t="s">
        <v>8</v>
      </c>
      <c r="G3" s="4" t="s">
        <v>9</v>
      </c>
      <c r="H3" s="3" t="s">
        <v>8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0+10800+4950</f>
        <v>15750</v>
      </c>
      <c r="F4" s="1">
        <f>0+10800+3300</f>
        <v>14100</v>
      </c>
      <c r="G4" s="1">
        <f>0+10800+2400</f>
        <v>13200</v>
      </c>
      <c r="H4" s="1">
        <f>0+10800+3075</f>
        <v>13875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>0+10800+6000</f>
        <v>16800</v>
      </c>
      <c r="F5" s="5">
        <f>0+10800+4000</f>
        <v>14800</v>
      </c>
      <c r="G5" s="5">
        <f aca="true" t="shared" si="0" ref="G5:G44">0+10800+2700</f>
        <v>13500</v>
      </c>
      <c r="H5" s="2">
        <f>0+10800+3675</f>
        <v>14475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0+10800+6300</f>
        <v>17100</v>
      </c>
      <c r="F6" s="1">
        <f>0+10800+4200</f>
        <v>15000</v>
      </c>
      <c r="G6" s="1">
        <f t="shared" si="0"/>
        <v>13500</v>
      </c>
      <c r="H6" s="1">
        <f>0+10800+3825</f>
        <v>14625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>0+10800+6600</f>
        <v>17400</v>
      </c>
      <c r="F7" s="5">
        <f>0+10800+4400</f>
        <v>15200</v>
      </c>
      <c r="G7" s="5">
        <f t="shared" si="0"/>
        <v>13500</v>
      </c>
      <c r="H7" s="2">
        <f>0+10800+3975</f>
        <v>14775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0+10800+6750</f>
        <v>17550</v>
      </c>
      <c r="F8" s="1">
        <f>0+10800+4500</f>
        <v>15300</v>
      </c>
      <c r="G8" s="1">
        <f t="shared" si="0"/>
        <v>13500</v>
      </c>
      <c r="H8" s="1">
        <f>0+10800+4050</f>
        <v>14850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>0+10800+7200</f>
        <v>18000</v>
      </c>
      <c r="F9" s="5">
        <f>0+10800+5010</f>
        <v>15810</v>
      </c>
      <c r="G9" s="5">
        <f t="shared" si="0"/>
        <v>13500</v>
      </c>
      <c r="H9" s="2">
        <f>0+10800+4350</f>
        <v>15150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0+10800+7500</f>
        <v>18300</v>
      </c>
      <c r="F10" s="1">
        <f>0+10800+5350</f>
        <v>16150</v>
      </c>
      <c r="G10" s="1">
        <f t="shared" si="0"/>
        <v>13500</v>
      </c>
      <c r="H10" s="1">
        <f>0+10800+4550</f>
        <v>15350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>0+10800+7800</f>
        <v>18600</v>
      </c>
      <c r="F11" s="5">
        <f>0+10800+5690</f>
        <v>16490</v>
      </c>
      <c r="G11" s="5">
        <f t="shared" si="0"/>
        <v>13500</v>
      </c>
      <c r="H11" s="2">
        <f>0+10800+4750</f>
        <v>15550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0+10800+8100</f>
        <v>18900</v>
      </c>
      <c r="F12" s="1">
        <f>0+10800+6030</f>
        <v>16830</v>
      </c>
      <c r="G12" s="1">
        <f t="shared" si="0"/>
        <v>13500</v>
      </c>
      <c r="H12" s="1">
        <f>0+10800+4950</f>
        <v>15750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0+10800+8200</f>
        <v>19000</v>
      </c>
      <c r="F13" s="5">
        <f>0+10800+6100</f>
        <v>16900</v>
      </c>
      <c r="G13" s="5">
        <f t="shared" si="0"/>
        <v>13500</v>
      </c>
      <c r="H13" s="2">
        <f>0+10800+5100</f>
        <v>15900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0+10800+8400</f>
        <v>19200</v>
      </c>
      <c r="F14" s="1">
        <f>0+10800+6240</f>
        <v>17040</v>
      </c>
      <c r="G14" s="1">
        <f t="shared" si="0"/>
        <v>13500</v>
      </c>
      <c r="H14" s="1">
        <f>0+10800+5400</f>
        <v>16200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0+10800+8600</f>
        <v>19400</v>
      </c>
      <c r="F15" s="5">
        <f>0+10800+6380</f>
        <v>17180</v>
      </c>
      <c r="G15" s="5">
        <f t="shared" si="0"/>
        <v>13500</v>
      </c>
      <c r="H15" s="2">
        <f>0+10800+5700</f>
        <v>16500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0+10800+8800</f>
        <v>19600</v>
      </c>
      <c r="F16" s="1">
        <f>0+10800+6520</f>
        <v>17320</v>
      </c>
      <c r="G16" s="1">
        <f t="shared" si="0"/>
        <v>13500</v>
      </c>
      <c r="H16" s="1">
        <f>0+10800+6000</f>
        <v>16800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>0+10800+9250</f>
        <v>20050</v>
      </c>
      <c r="F17" s="5">
        <f>0+10800+6920</f>
        <v>17720</v>
      </c>
      <c r="G17" s="5">
        <f t="shared" si="0"/>
        <v>13500</v>
      </c>
      <c r="H17" s="2">
        <f>0+10800+6400</f>
        <v>17200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>0+10800+9750</f>
        <v>20550</v>
      </c>
      <c r="F18" s="1">
        <f>0+10800+7440</f>
        <v>18240</v>
      </c>
      <c r="G18" s="1">
        <f t="shared" si="0"/>
        <v>13500</v>
      </c>
      <c r="H18" s="1">
        <f>0+10800+6600</f>
        <v>17400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>0+10800+10250</f>
        <v>21050</v>
      </c>
      <c r="F19" s="5">
        <f>0+10800+7960</f>
        <v>18760</v>
      </c>
      <c r="G19" s="5">
        <f t="shared" si="0"/>
        <v>13500</v>
      </c>
      <c r="H19" s="2">
        <f>0+10800+6800</f>
        <v>17600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0+10800+10750</f>
        <v>21550</v>
      </c>
      <c r="F20" s="1">
        <f>0+10800+8480</f>
        <v>19280</v>
      </c>
      <c r="G20" s="1">
        <f t="shared" si="0"/>
        <v>13500</v>
      </c>
      <c r="H20" s="1">
        <f>0+10800+7000</f>
        <v>17800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aca="true" t="shared" si="1" ref="E21:E36">0+10800+11250</f>
        <v>22050</v>
      </c>
      <c r="F21" s="5">
        <f aca="true" t="shared" si="2" ref="F21:F36">0+10800+9000</f>
        <v>19800</v>
      </c>
      <c r="G21" s="5">
        <f t="shared" si="0"/>
        <v>13500</v>
      </c>
      <c r="H21" s="2">
        <f>0+10800+7200</f>
        <v>18000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1"/>
        <v>22050</v>
      </c>
      <c r="F22" s="1">
        <f t="shared" si="2"/>
        <v>19800</v>
      </c>
      <c r="G22" s="1">
        <f t="shared" si="0"/>
        <v>13500</v>
      </c>
      <c r="H22" s="1">
        <f>0+10800+7350</f>
        <v>18150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1"/>
        <v>22050</v>
      </c>
      <c r="F23" s="5">
        <f t="shared" si="2"/>
        <v>19800</v>
      </c>
      <c r="G23" s="5">
        <f t="shared" si="0"/>
        <v>13500</v>
      </c>
      <c r="H23" s="2">
        <f>0+10800+7500</f>
        <v>18300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1"/>
        <v>22050</v>
      </c>
      <c r="F24" s="1">
        <f t="shared" si="2"/>
        <v>19800</v>
      </c>
      <c r="G24" s="1">
        <f t="shared" si="0"/>
        <v>13500</v>
      </c>
      <c r="H24" s="1">
        <f>0+10800+7650</f>
        <v>18450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2">
        <f t="shared" si="1"/>
        <v>22050</v>
      </c>
      <c r="F25" s="5">
        <f t="shared" si="2"/>
        <v>19800</v>
      </c>
      <c r="G25" s="5">
        <f t="shared" si="0"/>
        <v>13500</v>
      </c>
      <c r="H25" s="2">
        <f>0+10800+7875</f>
        <v>18675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1"/>
        <v>22050</v>
      </c>
      <c r="F26" s="1">
        <f t="shared" si="2"/>
        <v>19800</v>
      </c>
      <c r="G26" s="1">
        <f t="shared" si="0"/>
        <v>13500</v>
      </c>
      <c r="H26" s="1">
        <f>0+10800+7875</f>
        <v>18675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2">
        <f t="shared" si="1"/>
        <v>22050</v>
      </c>
      <c r="F27" s="5">
        <f t="shared" si="2"/>
        <v>19800</v>
      </c>
      <c r="G27" s="5">
        <f t="shared" si="0"/>
        <v>13500</v>
      </c>
      <c r="H27" s="2">
        <f>0+10800+8000</f>
        <v>18800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1"/>
        <v>22050</v>
      </c>
      <c r="F28" s="1">
        <f t="shared" si="2"/>
        <v>19800</v>
      </c>
      <c r="G28" s="1">
        <f t="shared" si="0"/>
        <v>13500</v>
      </c>
      <c r="H28" s="1">
        <f>0+10800+8250</f>
        <v>19050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2">
        <f t="shared" si="1"/>
        <v>22050</v>
      </c>
      <c r="F29" s="5">
        <f t="shared" si="2"/>
        <v>19800</v>
      </c>
      <c r="G29" s="5">
        <f t="shared" si="0"/>
        <v>13500</v>
      </c>
      <c r="H29" s="2">
        <f>0+10800+8625</f>
        <v>19425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1"/>
        <v>22050</v>
      </c>
      <c r="F30" s="1">
        <f t="shared" si="2"/>
        <v>19800</v>
      </c>
      <c r="G30" s="1">
        <f t="shared" si="0"/>
        <v>13500</v>
      </c>
      <c r="H30" s="1">
        <f>0+10800+8875</f>
        <v>19675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2">
        <f t="shared" si="1"/>
        <v>22050</v>
      </c>
      <c r="F31" s="5">
        <f t="shared" si="2"/>
        <v>19800</v>
      </c>
      <c r="G31" s="5">
        <f t="shared" si="0"/>
        <v>13500</v>
      </c>
      <c r="H31" s="2">
        <f aca="true" t="shared" si="3" ref="H31:H36">0+10800+9000</f>
        <v>19800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1"/>
        <v>22050</v>
      </c>
      <c r="F32" s="1">
        <f t="shared" si="2"/>
        <v>19800</v>
      </c>
      <c r="G32" s="1">
        <f t="shared" si="0"/>
        <v>13500</v>
      </c>
      <c r="H32" s="1">
        <f t="shared" si="3"/>
        <v>19800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2">
        <f t="shared" si="1"/>
        <v>22050</v>
      </c>
      <c r="F33" s="5">
        <f t="shared" si="2"/>
        <v>19800</v>
      </c>
      <c r="G33" s="5">
        <f t="shared" si="0"/>
        <v>13500</v>
      </c>
      <c r="H33" s="2">
        <f t="shared" si="3"/>
        <v>19800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1"/>
        <v>22050</v>
      </c>
      <c r="F34" s="1">
        <f t="shared" si="2"/>
        <v>19800</v>
      </c>
      <c r="G34" s="1">
        <f t="shared" si="0"/>
        <v>13500</v>
      </c>
      <c r="H34" s="1">
        <f t="shared" si="3"/>
        <v>19800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2">
        <f t="shared" si="1"/>
        <v>22050</v>
      </c>
      <c r="F35" s="5">
        <f t="shared" si="2"/>
        <v>19800</v>
      </c>
      <c r="G35" s="5">
        <f t="shared" si="0"/>
        <v>13500</v>
      </c>
      <c r="H35" s="2">
        <f t="shared" si="3"/>
        <v>19800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1"/>
        <v>22050</v>
      </c>
      <c r="F36" s="1">
        <f t="shared" si="2"/>
        <v>19800</v>
      </c>
      <c r="G36" s="1">
        <f t="shared" si="0"/>
        <v>13500</v>
      </c>
      <c r="H36" s="1">
        <f t="shared" si="3"/>
        <v>19800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2">
        <f>0+10800+11100</f>
        <v>21900</v>
      </c>
      <c r="F37" s="5">
        <f>0+10800+8740</f>
        <v>19540</v>
      </c>
      <c r="G37" s="5">
        <f t="shared" si="0"/>
        <v>13500</v>
      </c>
      <c r="H37" s="2">
        <f>0+10800+8750</f>
        <v>19550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>0+10800+10800</f>
        <v>21600</v>
      </c>
      <c r="F38" s="1">
        <f>0+10800+8220</f>
        <v>19020</v>
      </c>
      <c r="G38" s="1">
        <f t="shared" si="0"/>
        <v>13500</v>
      </c>
      <c r="H38" s="1">
        <f>0+10800+8250</f>
        <v>19050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2">
        <f>0+10800+10500</f>
        <v>21300</v>
      </c>
      <c r="F39" s="5">
        <f>0+10800+7700</f>
        <v>18500</v>
      </c>
      <c r="G39" s="5">
        <f t="shared" si="0"/>
        <v>13500</v>
      </c>
      <c r="H39" s="2">
        <f>0+10800+7750</f>
        <v>18550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0+10800+10200</f>
        <v>21000</v>
      </c>
      <c r="F40" s="1">
        <f>0+10800+7180</f>
        <v>17980</v>
      </c>
      <c r="G40" s="1">
        <f t="shared" si="0"/>
        <v>13500</v>
      </c>
      <c r="H40" s="1">
        <f>0+10800+7250</f>
        <v>18050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2">
        <f>0+10800+9700</f>
        <v>20500</v>
      </c>
      <c r="F41" s="5">
        <f>0+10800+6520</f>
        <v>17320</v>
      </c>
      <c r="G41" s="5">
        <f t="shared" si="0"/>
        <v>13500</v>
      </c>
      <c r="H41" s="2">
        <f>0+10800+6500</f>
        <v>17300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0+10800+9500</f>
        <v>20300</v>
      </c>
      <c r="F42" s="1">
        <f>0+10800+6380</f>
        <v>17180</v>
      </c>
      <c r="G42" s="1">
        <f t="shared" si="0"/>
        <v>13500</v>
      </c>
      <c r="H42" s="1">
        <f>0+10800+6250</f>
        <v>17050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2">
        <f>0+10800+9300</f>
        <v>20100</v>
      </c>
      <c r="F43" s="5">
        <f>0+10800+6240</f>
        <v>17040</v>
      </c>
      <c r="G43" s="5">
        <f t="shared" si="0"/>
        <v>13500</v>
      </c>
      <c r="H43" s="2">
        <f>0+10800+6000</f>
        <v>16800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0+10800+9000</f>
        <v>19800</v>
      </c>
      <c r="F44" s="1">
        <f>0+10800+6030</f>
        <v>16830</v>
      </c>
      <c r="G44" s="1">
        <f t="shared" si="0"/>
        <v>13500</v>
      </c>
      <c r="H44" s="1">
        <f>0+10800+5625</f>
        <v>16425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0+10800+11000</f>
        <v>21800</v>
      </c>
      <c r="F45" s="5">
        <f>0+10800+7370</f>
        <v>18170</v>
      </c>
      <c r="G45" s="5">
        <f>0+10800+3300</f>
        <v>14100</v>
      </c>
      <c r="H45" s="2">
        <f>0+10800+6875</f>
        <v>17675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0+10800+9000</f>
        <v>19800</v>
      </c>
      <c r="F46" s="1">
        <f>0+10800+6030</f>
        <v>16830</v>
      </c>
      <c r="G46" s="1">
        <f>0+10800+2700</f>
        <v>13500</v>
      </c>
      <c r="H46" s="1">
        <f>0+10800+5625</f>
        <v>16425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2">
        <f>0+10800+8750</f>
        <v>19550</v>
      </c>
      <c r="F47" s="5">
        <f>0+10800+5860</f>
        <v>16660</v>
      </c>
      <c r="G47" s="5">
        <f>0+10800+2700</f>
        <v>13500</v>
      </c>
      <c r="H47" s="2">
        <f>0+10800+5500</f>
        <v>16300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0+10800+7750</f>
        <v>18550</v>
      </c>
      <c r="F48" s="1">
        <f>0+10800+5180</f>
        <v>15980</v>
      </c>
      <c r="G48" s="1">
        <f>0+10800+2700</f>
        <v>13500</v>
      </c>
      <c r="H48" s="1">
        <f>0+10800+5000</f>
        <v>15800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0+10800+7500</f>
        <v>18300</v>
      </c>
      <c r="F49" s="5">
        <f>0+10800+5000</f>
        <v>15800</v>
      </c>
      <c r="G49" s="5">
        <f>0+10800+3000</f>
        <v>13800</v>
      </c>
      <c r="H49" s="2">
        <f>0+10800+5000</f>
        <v>15800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0+10800+4500</f>
        <v>15300</v>
      </c>
      <c r="F50" s="1">
        <f>0+10800+3000</f>
        <v>13800</v>
      </c>
      <c r="G50" s="1">
        <f>0+10800+1800</f>
        <v>12600</v>
      </c>
      <c r="H50" s="1">
        <f>0+10800+3000</f>
        <v>13800</v>
      </c>
    </row>
    <row r="65536" ht="12.75"/>
  </sheetData>
  <sheetProtection selectLockedCells="1" selectUnlockedCells="1"/>
  <mergeCells count="6">
    <mergeCell ref="A1:H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2022-02-04T20:15:09Z</dcterms:modified>
  <cp:category/>
  <cp:version/>
  <cp:contentType/>
  <cp:contentStatus/>
</cp:coreProperties>
</file>