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<sst xmlns="http://schemas.openxmlformats.org/spreadsheetml/2006/main" count="203" uniqueCount="126">
  <si>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Киви, гостевой дом (г. Сочи, пос. Лазаревское, ул. Речная, 2/в)</t>
  </si>
  <si>
    <t>Отправление</t>
  </si>
  <si>
    <t>Дни отдыха</t>
  </si>
  <si>
    <t>дней/ночей на отдыхе</t>
  </si>
  <si>
    <t>Прибытие</t>
  </si>
  <si>
    <t>2-х, 3-х, 4-х местные номера "Эконом"</t>
  </si>
  <si>
    <t>2-х местные номера "Стандарт"</t>
  </si>
  <si>
    <t>3-х местные номера "Повышенной комфортности"</t>
  </si>
  <si>
    <t>3-х местные номера "Стандарт" с удобствами и индивидуальной кухней</t>
  </si>
  <si>
    <t>4-х местный двухкомнатный номер "Стандарт" с удобствами,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</si>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</sst>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0+10800+4000</f>
        <v>14800</v>
      </c>
      <c r="F4" s="1">
        <f>0+10800+6000</f>
        <v>16800</v>
      </c>
      <c r="G4" s="1">
        <f>0+10800+5360</f>
        <v>16160</v>
      </c>
      <c r="H4" s="1">
        <f>0+10800+5360</f>
        <v>16160</v>
      </c>
      <c r="I4" s="1">
        <f>0+10800+4800</f>
        <v>15600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0+10800+4500</f>
        <v>15300</v>
      </c>
      <c r="F5" s="5">
        <f aca="true" t="shared" si="0" ref="F5:F12">0+10800+6750</f>
        <v>17550</v>
      </c>
      <c r="G5" s="2">
        <f>0+10800+6030</f>
        <v>16830</v>
      </c>
      <c r="H5" s="5">
        <f>0+10800+6030</f>
        <v>16830</v>
      </c>
      <c r="I5" s="2">
        <f aca="true" t="shared" si="1" ref="I5:I12">0+10800+5400</f>
        <v>16200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0+10800+4500</f>
        <v>15300</v>
      </c>
      <c r="F6" s="1">
        <f t="shared" si="0"/>
        <v>17550</v>
      </c>
      <c r="G6" s="1">
        <f>0+10800+6030</f>
        <v>16830</v>
      </c>
      <c r="H6" s="1">
        <f>0+10800+6030</f>
        <v>16830</v>
      </c>
      <c r="I6" s="1">
        <f t="shared" si="1"/>
        <v>16200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0+10800+4700</f>
        <v>15500</v>
      </c>
      <c r="F7" s="5">
        <f t="shared" si="0"/>
        <v>17550</v>
      </c>
      <c r="G7" s="2">
        <f aca="true" t="shared" si="2" ref="G7:G12">0+10800+6030</f>
        <v>16830</v>
      </c>
      <c r="H7" s="5">
        <f>0+10800+6170</f>
        <v>16970</v>
      </c>
      <c r="I7" s="2">
        <f t="shared" si="1"/>
        <v>16200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0+10800+4900</f>
        <v>15700</v>
      </c>
      <c r="F8" s="1">
        <f t="shared" si="0"/>
        <v>17550</v>
      </c>
      <c r="G8" s="1">
        <f t="shared" si="2"/>
        <v>16830</v>
      </c>
      <c r="H8" s="1">
        <f>0+10800+6310</f>
        <v>17110</v>
      </c>
      <c r="I8" s="1">
        <f t="shared" si="1"/>
        <v>16200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0+10800+5200</f>
        <v>16000</v>
      </c>
      <c r="F9" s="5">
        <f t="shared" si="0"/>
        <v>17550</v>
      </c>
      <c r="G9" s="2">
        <f t="shared" si="2"/>
        <v>16830</v>
      </c>
      <c r="H9" s="5">
        <f>0+10800+6520</f>
        <v>17320</v>
      </c>
      <c r="I9" s="2">
        <f t="shared" si="1"/>
        <v>16200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0+10800+5400</f>
        <v>16200</v>
      </c>
      <c r="F10" s="1">
        <f t="shared" si="0"/>
        <v>17550</v>
      </c>
      <c r="G10" s="1">
        <f t="shared" si="2"/>
        <v>16830</v>
      </c>
      <c r="H10" s="1">
        <f>0+10800+6660</f>
        <v>17460</v>
      </c>
      <c r="I10" s="1">
        <f t="shared" si="1"/>
        <v>16200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0+10800+5400</f>
        <v>16200</v>
      </c>
      <c r="F11" s="5">
        <f t="shared" si="0"/>
        <v>17550</v>
      </c>
      <c r="G11" s="2">
        <f t="shared" si="2"/>
        <v>16830</v>
      </c>
      <c r="H11" s="5">
        <f>0+10800+6660</f>
        <v>17460</v>
      </c>
      <c r="I11" s="2">
        <f t="shared" si="1"/>
        <v>16200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0+10800+5400</f>
        <v>16200</v>
      </c>
      <c r="F12" s="1">
        <f t="shared" si="0"/>
        <v>17550</v>
      </c>
      <c r="G12" s="1">
        <f t="shared" si="2"/>
        <v>16830</v>
      </c>
      <c r="H12" s="1">
        <f>0+10800+6660</f>
        <v>17460</v>
      </c>
      <c r="I12" s="1">
        <f t="shared" si="1"/>
        <v>16200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0+10800+5450</f>
        <v>16250</v>
      </c>
      <c r="F13" s="5">
        <f>0+10800+7000</f>
        <v>17800</v>
      </c>
      <c r="G13" s="2">
        <f>0+10800+6300</f>
        <v>17100</v>
      </c>
      <c r="H13" s="5">
        <f>0+10800+6860</f>
        <v>17660</v>
      </c>
      <c r="I13" s="2">
        <f>0+10800+5550</f>
        <v>16350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0+10800+5550</f>
        <v>16350</v>
      </c>
      <c r="F14" s="1">
        <f>0+10800+7500</f>
        <v>18300</v>
      </c>
      <c r="G14" s="1">
        <f>0+10800+6840</f>
        <v>17640</v>
      </c>
      <c r="H14" s="1">
        <f>0+10800+7260</f>
        <v>18060</v>
      </c>
      <c r="I14" s="1">
        <f>0+10800+5850</f>
        <v>16650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0+10800+5650</f>
        <v>16450</v>
      </c>
      <c r="F15" s="5">
        <f>0+10800+8000</f>
        <v>18800</v>
      </c>
      <c r="G15" s="2">
        <f>0+10800+7380</f>
        <v>18180</v>
      </c>
      <c r="H15" s="5">
        <f>0+10800+7660</f>
        <v>18460</v>
      </c>
      <c r="I15" s="2">
        <f>0+10800+6150</f>
        <v>16950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0+10800+5750</f>
        <v>16550</v>
      </c>
      <c r="F16" s="1">
        <f>0+10800+8500</f>
        <v>19300</v>
      </c>
      <c r="G16" s="1">
        <f>0+10800+7920</f>
        <v>18720</v>
      </c>
      <c r="H16" s="1">
        <f>0+10800+8060</f>
        <v>18860</v>
      </c>
      <c r="I16" s="1">
        <f>0+10800+6450</f>
        <v>17250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0+10800+5850</f>
        <v>16650</v>
      </c>
      <c r="F17" s="5">
        <f>0+10800+9000</f>
        <v>19800</v>
      </c>
      <c r="G17" s="2">
        <f aca="true" t="shared" si="3" ref="G17:H19">0+10800+8460</f>
        <v>19260</v>
      </c>
      <c r="H17" s="5">
        <f t="shared" si="3"/>
        <v>19260</v>
      </c>
      <c r="I17" s="2">
        <f>0+10800+6750</f>
        <v>17550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0+10800+5850</f>
        <v>16650</v>
      </c>
      <c r="F18" s="1">
        <f>0+10800+9000</f>
        <v>19800</v>
      </c>
      <c r="G18" s="1">
        <f t="shared" si="3"/>
        <v>19260</v>
      </c>
      <c r="H18" s="1">
        <f t="shared" si="3"/>
        <v>19260</v>
      </c>
      <c r="I18" s="1">
        <f>0+10800+6750</f>
        <v>17550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0+10800+5850</f>
        <v>16650</v>
      </c>
      <c r="F19" s="5">
        <f>0+10800+9000</f>
        <v>19800</v>
      </c>
      <c r="G19" s="2">
        <f t="shared" si="3"/>
        <v>19260</v>
      </c>
      <c r="H19" s="5">
        <f t="shared" si="3"/>
        <v>19260</v>
      </c>
      <c r="I19" s="2">
        <f>0+10800+6750</f>
        <v>17550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0+10800+5950</f>
        <v>16750</v>
      </c>
      <c r="F20" s="1">
        <f>0+10800+9100</f>
        <v>19900</v>
      </c>
      <c r="G20" s="1">
        <f>0+10800+8590</f>
        <v>19390</v>
      </c>
      <c r="H20" s="1">
        <f>0+10800+8690</f>
        <v>19490</v>
      </c>
      <c r="I20" s="1">
        <f>0+10800+6875</f>
        <v>17675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>0+10800+6250</f>
        <v>17050</v>
      </c>
      <c r="F21" s="5">
        <f>0+10800+9400</f>
        <v>20200</v>
      </c>
      <c r="G21" s="2">
        <f>0+10800+8980</f>
        <v>19780</v>
      </c>
      <c r="H21" s="5">
        <f>0+10800+9380</f>
        <v>20180</v>
      </c>
      <c r="I21" s="2">
        <f>0+10800+7250</f>
        <v>18050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0+10800+6450</f>
        <v>17250</v>
      </c>
      <c r="F22" s="1">
        <f>0+10800+9600</f>
        <v>20400</v>
      </c>
      <c r="G22" s="1">
        <f>0+10800+9240</f>
        <v>20040</v>
      </c>
      <c r="H22" s="1">
        <f>0+10800+9840</f>
        <v>20640</v>
      </c>
      <c r="I22" s="1">
        <f>0+10800+7500</f>
        <v>18300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>0+10800+6650</f>
        <v>17450</v>
      </c>
      <c r="F23" s="5">
        <f>0+10800+9800</f>
        <v>20600</v>
      </c>
      <c r="G23" s="2">
        <f>0+10800+9500</f>
        <v>20300</v>
      </c>
      <c r="H23" s="5">
        <f>0+10800+10300</f>
        <v>21100</v>
      </c>
      <c r="I23" s="2">
        <f>0+10800+7750</f>
        <v>18550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>0+10800+6750</f>
        <v>17550</v>
      </c>
      <c r="F24" s="1">
        <f>0+10800+9900</f>
        <v>20700</v>
      </c>
      <c r="G24" s="1">
        <f aca="true" t="shared" si="4" ref="G24:G40">0+10800+9630</f>
        <v>20430</v>
      </c>
      <c r="H24" s="1">
        <f aca="true" t="shared" si="5" ref="H24:H40">0+10800+10530</f>
        <v>21330</v>
      </c>
      <c r="I24" s="1">
        <f>0+10800+7875</f>
        <v>18675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>0+10800+6750</f>
        <v>17550</v>
      </c>
      <c r="F25" s="5">
        <f>0+10800+9900</f>
        <v>20700</v>
      </c>
      <c r="G25" s="2">
        <f t="shared" si="4"/>
        <v>20430</v>
      </c>
      <c r="H25" s="5">
        <f t="shared" si="5"/>
        <v>21330</v>
      </c>
      <c r="I25" s="2">
        <f>0+10800+7875</f>
        <v>18675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>0+10800+6750</f>
        <v>17550</v>
      </c>
      <c r="F26" s="1">
        <f>0+10800+9900</f>
        <v>20700</v>
      </c>
      <c r="G26" s="1">
        <f t="shared" si="4"/>
        <v>20430</v>
      </c>
      <c r="H26" s="1">
        <f t="shared" si="5"/>
        <v>21330</v>
      </c>
      <c r="I26" s="1">
        <f>0+10800+7875</f>
        <v>18675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>0+10800+6800</f>
        <v>17600</v>
      </c>
      <c r="F27" s="5">
        <f>0+10800+10000</f>
        <v>20800</v>
      </c>
      <c r="G27" s="2">
        <f t="shared" si="4"/>
        <v>20430</v>
      </c>
      <c r="H27" s="5">
        <f t="shared" si="5"/>
        <v>21330</v>
      </c>
      <c r="I27" s="2">
        <f>0+10800+8000</f>
        <v>18800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>0+10800+6900</f>
        <v>17700</v>
      </c>
      <c r="F28" s="1">
        <f>0+10800+10200</f>
        <v>21000</v>
      </c>
      <c r="G28" s="1">
        <f t="shared" si="4"/>
        <v>20430</v>
      </c>
      <c r="H28" s="1">
        <f t="shared" si="5"/>
        <v>21330</v>
      </c>
      <c r="I28" s="1">
        <f>0+10800+8250</f>
        <v>19050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>0+10800+7050</f>
        <v>17850</v>
      </c>
      <c r="F29" s="5">
        <f>0+10800+10500</f>
        <v>21300</v>
      </c>
      <c r="G29" s="2">
        <f t="shared" si="4"/>
        <v>20430</v>
      </c>
      <c r="H29" s="5">
        <f t="shared" si="5"/>
        <v>21330</v>
      </c>
      <c r="I29" s="2">
        <f>0+10800+8625</f>
        <v>19425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>0+10800+7150</f>
        <v>17950</v>
      </c>
      <c r="F30" s="1">
        <f>0+10800+10700</f>
        <v>21500</v>
      </c>
      <c r="G30" s="1">
        <f t="shared" si="4"/>
        <v>20430</v>
      </c>
      <c r="H30" s="1">
        <f t="shared" si="5"/>
        <v>21330</v>
      </c>
      <c r="I30" s="1">
        <f>0+10800+8875</f>
        <v>19675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aca="true" t="shared" si="6" ref="E31:E40">0+10800+7200</f>
        <v>18000</v>
      </c>
      <c r="F31" s="5">
        <f aca="true" t="shared" si="7" ref="F31:F40">0+10800+10800</f>
        <v>21600</v>
      </c>
      <c r="G31" s="2">
        <f t="shared" si="4"/>
        <v>20430</v>
      </c>
      <c r="H31" s="5">
        <f t="shared" si="5"/>
        <v>21330</v>
      </c>
      <c r="I31" s="2">
        <f aca="true" t="shared" si="8" ref="I31:I40">0+10800+9000</f>
        <v>19800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6"/>
        <v>18000</v>
      </c>
      <c r="F32" s="1">
        <f t="shared" si="7"/>
        <v>21600</v>
      </c>
      <c r="G32" s="1">
        <f t="shared" si="4"/>
        <v>20430</v>
      </c>
      <c r="H32" s="1">
        <f t="shared" si="5"/>
        <v>21330</v>
      </c>
      <c r="I32" s="1">
        <f t="shared" si="8"/>
        <v>19800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6"/>
        <v>18000</v>
      </c>
      <c r="F33" s="5">
        <f t="shared" si="7"/>
        <v>21600</v>
      </c>
      <c r="G33" s="2">
        <f t="shared" si="4"/>
        <v>20430</v>
      </c>
      <c r="H33" s="5">
        <f t="shared" si="5"/>
        <v>21330</v>
      </c>
      <c r="I33" s="2">
        <f t="shared" si="8"/>
        <v>19800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6"/>
        <v>18000</v>
      </c>
      <c r="F34" s="1">
        <f t="shared" si="7"/>
        <v>21600</v>
      </c>
      <c r="G34" s="1">
        <f t="shared" si="4"/>
        <v>20430</v>
      </c>
      <c r="H34" s="1">
        <f t="shared" si="5"/>
        <v>21330</v>
      </c>
      <c r="I34" s="1">
        <f t="shared" si="8"/>
        <v>19800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6"/>
        <v>18000</v>
      </c>
      <c r="F35" s="5">
        <f t="shared" si="7"/>
        <v>21600</v>
      </c>
      <c r="G35" s="2">
        <f t="shared" si="4"/>
        <v>20430</v>
      </c>
      <c r="H35" s="5">
        <f t="shared" si="5"/>
        <v>21330</v>
      </c>
      <c r="I35" s="2">
        <f t="shared" si="8"/>
        <v>19800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6"/>
        <v>18000</v>
      </c>
      <c r="F36" s="1">
        <f t="shared" si="7"/>
        <v>21600</v>
      </c>
      <c r="G36" s="1">
        <f t="shared" si="4"/>
        <v>20430</v>
      </c>
      <c r="H36" s="1">
        <f t="shared" si="5"/>
        <v>21330</v>
      </c>
      <c r="I36" s="1">
        <f t="shared" si="8"/>
        <v>19800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6"/>
        <v>18000</v>
      </c>
      <c r="F37" s="5">
        <f t="shared" si="7"/>
        <v>21600</v>
      </c>
      <c r="G37" s="2">
        <f t="shared" si="4"/>
        <v>20430</v>
      </c>
      <c r="H37" s="5">
        <f t="shared" si="5"/>
        <v>21330</v>
      </c>
      <c r="I37" s="2">
        <f t="shared" si="8"/>
        <v>19800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6"/>
        <v>18000</v>
      </c>
      <c r="F38" s="1">
        <f t="shared" si="7"/>
        <v>21600</v>
      </c>
      <c r="G38" s="1">
        <f t="shared" si="4"/>
        <v>20430</v>
      </c>
      <c r="H38" s="1">
        <f t="shared" si="5"/>
        <v>21330</v>
      </c>
      <c r="I38" s="1">
        <f t="shared" si="8"/>
        <v>19800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6"/>
        <v>18000</v>
      </c>
      <c r="F39" s="5">
        <f t="shared" si="7"/>
        <v>21600</v>
      </c>
      <c r="G39" s="2">
        <f t="shared" si="4"/>
        <v>20430</v>
      </c>
      <c r="H39" s="5">
        <f t="shared" si="5"/>
        <v>21330</v>
      </c>
      <c r="I39" s="2">
        <f t="shared" si="8"/>
        <v>19800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6"/>
        <v>18000</v>
      </c>
      <c r="F40" s="1">
        <f t="shared" si="7"/>
        <v>21600</v>
      </c>
      <c r="G40" s="1">
        <f t="shared" si="4"/>
        <v>20430</v>
      </c>
      <c r="H40" s="1">
        <f t="shared" si="5"/>
        <v>21330</v>
      </c>
      <c r="I40" s="1">
        <f t="shared" si="8"/>
        <v>19800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0+10800+6800</f>
        <v>17600</v>
      </c>
      <c r="F41" s="5">
        <f>0+10800+9900</f>
        <v>20700</v>
      </c>
      <c r="G41" s="2">
        <f>0+10800+8890</f>
        <v>19690</v>
      </c>
      <c r="H41" s="5">
        <f>0+10800+9670</f>
        <v>20470</v>
      </c>
      <c r="I41" s="2">
        <f>0+10800+8250</f>
        <v>19050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0+10800+6400</f>
        <v>17200</v>
      </c>
      <c r="F42" s="1">
        <f>0+10800+9000</f>
        <v>19800</v>
      </c>
      <c r="G42" s="1">
        <f>0+10800+8150</f>
        <v>18950</v>
      </c>
      <c r="H42" s="1">
        <f>0+10800+8810</f>
        <v>19610</v>
      </c>
      <c r="I42" s="1">
        <f>0+10800+7500</f>
        <v>18300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0+10800+6000</f>
        <v>16800</v>
      </c>
      <c r="F43" s="5">
        <f>0+10800+8100</f>
        <v>18900</v>
      </c>
      <c r="G43" s="2">
        <f>0+10800+7410</f>
        <v>18210</v>
      </c>
      <c r="H43" s="5">
        <f>0+10800+7950</f>
        <v>18750</v>
      </c>
      <c r="I43" s="2">
        <f>0+10800+6750</f>
        <v>17550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0+10800+5400</f>
        <v>16200</v>
      </c>
      <c r="F44" s="1">
        <f>0+10800+6750</f>
        <v>17550</v>
      </c>
      <c r="G44" s="1">
        <f>0+10800+6300</f>
        <v>17100</v>
      </c>
      <c r="H44" s="1">
        <f>0+10800+6660</f>
        <v>17460</v>
      </c>
      <c r="I44" s="1">
        <f>0+10800+5625</f>
        <v>16425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0+10800+6600</f>
        <v>17400</v>
      </c>
      <c r="F45" s="5">
        <f>0+10800+8250</f>
        <v>19050</v>
      </c>
      <c r="G45" s="2">
        <f>0+10800+7700</f>
        <v>18500</v>
      </c>
      <c r="H45" s="5">
        <f>0+10800+8140</f>
        <v>18940</v>
      </c>
      <c r="I45" s="2">
        <f>0+10800+6875</f>
        <v>17675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0+10800+5400</f>
        <v>16200</v>
      </c>
      <c r="F46" s="1">
        <f>0+10800+6750</f>
        <v>17550</v>
      </c>
      <c r="G46" s="1">
        <f>0+10800+6300</f>
        <v>17100</v>
      </c>
      <c r="H46" s="1">
        <f>0+10800+6660</f>
        <v>17460</v>
      </c>
      <c r="I46" s="1">
        <f>0+10800+5625</f>
        <v>16425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0+10800+5400</f>
        <v>16200</v>
      </c>
      <c r="F47" s="5">
        <f>0+10800+6750</f>
        <v>17550</v>
      </c>
      <c r="G47" s="2">
        <f>0+10800+6300</f>
        <v>17100</v>
      </c>
      <c r="H47" s="5">
        <f>0+10800+6660</f>
        <v>17460</v>
      </c>
      <c r="I47" s="2">
        <f>0+10800+5625</f>
        <v>16425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0+10800+5400</f>
        <v>16200</v>
      </c>
      <c r="F48" s="1">
        <f>0+10800+6750</f>
        <v>17550</v>
      </c>
      <c r="G48" s="1">
        <f>0+10800+6300</f>
        <v>17100</v>
      </c>
      <c r="H48" s="1">
        <f>0+10800+6660</f>
        <v>17460</v>
      </c>
      <c r="I48" s="1">
        <f>0+10800+5625</f>
        <v>16425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0+10800+6000</f>
        <v>16800</v>
      </c>
      <c r="F49" s="5">
        <f>0+10800+7500</f>
        <v>18300</v>
      </c>
      <c r="G49" s="2">
        <f>0+10800+7000</f>
        <v>17800</v>
      </c>
      <c r="H49" s="5">
        <f>0+10800+7400</f>
        <v>18200</v>
      </c>
      <c r="I49" s="2">
        <f>0+10800+6250</f>
        <v>17050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0+10800+3600</f>
        <v>14400</v>
      </c>
      <c r="F50" s="1">
        <f>0+10800+4500</f>
        <v>15300</v>
      </c>
      <c r="G50" s="1">
        <f>0+10800+4200</f>
        <v>15000</v>
      </c>
      <c r="H50" s="1">
        <f>0+10800+4440</f>
        <v>15240</v>
      </c>
      <c r="I50" s="1">
        <f>0+10800+3750</f>
        <v>14550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2022-02-04T20:04:30Z</dcterms:modified>
  <cp:category/>
  <cp:version/>
  <cp:contentType/>
  <cp:contentStatus/>
</cp:coreProperties>
</file>