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<sst xmlns="http://schemas.openxmlformats.org/spreadsheetml/2006/main" count="207" uniqueCount="129">
  <si>
    <t>Усадьба Ксения (Республика Крым, г. Алушта, ул. Береговая, 5)</t>
  </si>
  <si>
    <t>Отправление</t>
  </si>
  <si>
    <t>Дни отдыха</t>
  </si>
  <si>
    <t>дней/ночей на отдыхе</t>
  </si>
  <si>
    <t>Прибытие</t>
  </si>
  <si>
    <t>2-х  местный "Стандарт" 2 чел. в номере 
(двуспальнная кровать)</t>
  </si>
  <si>
    <t>2-х  местный "Стандарт" 3 чел. в номере 
(двуспальная кровать + кресло - кровать)</t>
  </si>
  <si>
    <t>2-х  местный "Полулюкс" 2 чел. в номере 
(двуспальная кровать)</t>
  </si>
  <si>
    <t>2-х  местный "Полулюкс" 3 чел. в номере 
(двуспальная кровать)</t>
  </si>
  <si>
    <t>2-х  местный "Пирамида" 2 осн. места</t>
  </si>
  <si>
    <t>2-х  комнатный "Люкс", 3 чел. в номере</t>
  </si>
  <si>
    <t>2-х  комнатный "Люкс", 4 чел. в номере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</si>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</sst>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</row>
    <row r="3" spans="1:11" ht="39.75" customHeight="1">
      <c r="A3" s="7"/>
      <c r="B3" s="7"/>
      <c r="C3" s="7"/>
      <c r="D3" s="7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0+13500+6500</f>
        <v>20000</v>
      </c>
      <c r="F4" s="1">
        <f>0+13500+4340</f>
        <v>17840</v>
      </c>
      <c r="G4" s="1">
        <f>0+13500+7750</f>
        <v>21250</v>
      </c>
      <c r="H4" s="1">
        <f>0+13500+5170</f>
        <v>18670</v>
      </c>
      <c r="I4" s="1">
        <f>0+13500+5050</f>
        <v>18550</v>
      </c>
      <c r="J4" s="1">
        <f>0+13500+7120</f>
        <v>20620</v>
      </c>
      <c r="K4" s="1">
        <f>0+13500+5300</f>
        <v>18800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>0+13500+8750</f>
        <v>22250</v>
      </c>
      <c r="F5" s="5">
        <f>0+13500+5860</f>
        <v>19360</v>
      </c>
      <c r="G5" s="2">
        <f>0+13500+10300</f>
        <v>23800</v>
      </c>
      <c r="H5" s="5">
        <f>0+13500+6880</f>
        <v>20380</v>
      </c>
      <c r="I5" s="2">
        <f>0+13500+6400</f>
        <v>19900</v>
      </c>
      <c r="J5" s="5">
        <f>0+13500+9160</f>
        <v>22660</v>
      </c>
      <c r="K5" s="2">
        <f>0+13500+6825</f>
        <v>20325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0+13500+9750</f>
        <v>23250</v>
      </c>
      <c r="F6" s="1">
        <f>0+13500+6540</f>
        <v>20040</v>
      </c>
      <c r="G6" s="1">
        <f>0+13500+11400</f>
        <v>24900</v>
      </c>
      <c r="H6" s="1">
        <f>0+13500+7620</f>
        <v>21120</v>
      </c>
      <c r="I6" s="1">
        <f>0+13500+6900</f>
        <v>20400</v>
      </c>
      <c r="J6" s="1">
        <f>0+13500+9960</f>
        <v>23460</v>
      </c>
      <c r="K6" s="1">
        <f>0+13500+7425</f>
        <v>20925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>0+13500+10750</f>
        <v>24250</v>
      </c>
      <c r="F7" s="5">
        <f>0+13500+7220</f>
        <v>20720</v>
      </c>
      <c r="G7" s="2">
        <f>0+13500+12500</f>
        <v>26000</v>
      </c>
      <c r="H7" s="5">
        <f>0+13500+8360</f>
        <v>21860</v>
      </c>
      <c r="I7" s="2">
        <f>0+13500+7400</f>
        <v>20900</v>
      </c>
      <c r="J7" s="5">
        <f>0+13500+10760</f>
        <v>24260</v>
      </c>
      <c r="K7" s="2">
        <f>0+13500+8025</f>
        <v>21525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aca="true" t="shared" si="0" ref="E8:E16">0+13500+11250</f>
        <v>24750</v>
      </c>
      <c r="F8" s="1">
        <f aca="true" t="shared" si="1" ref="F8:F16">0+13500+7560</f>
        <v>21060</v>
      </c>
      <c r="G8" s="1">
        <f aca="true" t="shared" si="2" ref="G8:G16">0+13500+13050</f>
        <v>26550</v>
      </c>
      <c r="H8" s="1">
        <f aca="true" t="shared" si="3" ref="H8:H16">0+13500+8730</f>
        <v>22230</v>
      </c>
      <c r="I8" s="1">
        <f aca="true" t="shared" si="4" ref="I8:I16">0+13500+7650</f>
        <v>21150</v>
      </c>
      <c r="J8" s="1">
        <f aca="true" t="shared" si="5" ref="J8:J16">0+13500+11160</f>
        <v>24660</v>
      </c>
      <c r="K8" s="1">
        <f aca="true" t="shared" si="6" ref="K8:K16">0+13500+8325</f>
        <v>21825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24750</v>
      </c>
      <c r="F9" s="5">
        <f t="shared" si="1"/>
        <v>21060</v>
      </c>
      <c r="G9" s="2">
        <f t="shared" si="2"/>
        <v>26550</v>
      </c>
      <c r="H9" s="5">
        <f t="shared" si="3"/>
        <v>22230</v>
      </c>
      <c r="I9" s="2">
        <f t="shared" si="4"/>
        <v>21150</v>
      </c>
      <c r="J9" s="5">
        <f t="shared" si="5"/>
        <v>24660</v>
      </c>
      <c r="K9" s="2">
        <f t="shared" si="6"/>
        <v>21825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24750</v>
      </c>
      <c r="F10" s="1">
        <f t="shared" si="1"/>
        <v>21060</v>
      </c>
      <c r="G10" s="1">
        <f t="shared" si="2"/>
        <v>26550</v>
      </c>
      <c r="H10" s="1">
        <f t="shared" si="3"/>
        <v>22230</v>
      </c>
      <c r="I10" s="1">
        <f t="shared" si="4"/>
        <v>21150</v>
      </c>
      <c r="J10" s="1">
        <f t="shared" si="5"/>
        <v>24660</v>
      </c>
      <c r="K10" s="1">
        <f t="shared" si="6"/>
        <v>21825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 t="shared" si="0"/>
        <v>24750</v>
      </c>
      <c r="F11" s="5">
        <f t="shared" si="1"/>
        <v>21060</v>
      </c>
      <c r="G11" s="2">
        <f t="shared" si="2"/>
        <v>26550</v>
      </c>
      <c r="H11" s="5">
        <f t="shared" si="3"/>
        <v>22230</v>
      </c>
      <c r="I11" s="2">
        <f t="shared" si="4"/>
        <v>21150</v>
      </c>
      <c r="J11" s="5">
        <f t="shared" si="5"/>
        <v>24660</v>
      </c>
      <c r="K11" s="2">
        <f t="shared" si="6"/>
        <v>21825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24750</v>
      </c>
      <c r="F12" s="1">
        <f t="shared" si="1"/>
        <v>21060</v>
      </c>
      <c r="G12" s="1">
        <f t="shared" si="2"/>
        <v>26550</v>
      </c>
      <c r="H12" s="1">
        <f t="shared" si="3"/>
        <v>22230</v>
      </c>
      <c r="I12" s="1">
        <f t="shared" si="4"/>
        <v>21150</v>
      </c>
      <c r="J12" s="1">
        <f t="shared" si="5"/>
        <v>24660</v>
      </c>
      <c r="K12" s="1">
        <f t="shared" si="6"/>
        <v>21825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 t="shared" si="0"/>
        <v>24750</v>
      </c>
      <c r="F13" s="5">
        <f t="shared" si="1"/>
        <v>21060</v>
      </c>
      <c r="G13" s="2">
        <f t="shared" si="2"/>
        <v>26550</v>
      </c>
      <c r="H13" s="5">
        <f t="shared" si="3"/>
        <v>22230</v>
      </c>
      <c r="I13" s="2">
        <f t="shared" si="4"/>
        <v>21150</v>
      </c>
      <c r="J13" s="5">
        <f t="shared" si="5"/>
        <v>24660</v>
      </c>
      <c r="K13" s="2">
        <f t="shared" si="6"/>
        <v>21825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 t="shared" si="0"/>
        <v>24750</v>
      </c>
      <c r="F14" s="1">
        <f t="shared" si="1"/>
        <v>21060</v>
      </c>
      <c r="G14" s="1">
        <f t="shared" si="2"/>
        <v>26550</v>
      </c>
      <c r="H14" s="1">
        <f t="shared" si="3"/>
        <v>22230</v>
      </c>
      <c r="I14" s="1">
        <f t="shared" si="4"/>
        <v>21150</v>
      </c>
      <c r="J14" s="1">
        <f t="shared" si="5"/>
        <v>24660</v>
      </c>
      <c r="K14" s="1">
        <f t="shared" si="6"/>
        <v>21825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 t="shared" si="0"/>
        <v>24750</v>
      </c>
      <c r="F15" s="5">
        <f t="shared" si="1"/>
        <v>21060</v>
      </c>
      <c r="G15" s="2">
        <f t="shared" si="2"/>
        <v>26550</v>
      </c>
      <c r="H15" s="5">
        <f t="shared" si="3"/>
        <v>22230</v>
      </c>
      <c r="I15" s="2">
        <f t="shared" si="4"/>
        <v>21150</v>
      </c>
      <c r="J15" s="5">
        <f t="shared" si="5"/>
        <v>24660</v>
      </c>
      <c r="K15" s="2">
        <f t="shared" si="6"/>
        <v>21825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 t="shared" si="0"/>
        <v>24750</v>
      </c>
      <c r="F16" s="1">
        <f t="shared" si="1"/>
        <v>21060</v>
      </c>
      <c r="G16" s="1">
        <f t="shared" si="2"/>
        <v>26550</v>
      </c>
      <c r="H16" s="1">
        <f t="shared" si="3"/>
        <v>22230</v>
      </c>
      <c r="I16" s="1">
        <f t="shared" si="4"/>
        <v>21150</v>
      </c>
      <c r="J16" s="1">
        <f t="shared" si="5"/>
        <v>24660</v>
      </c>
      <c r="K16" s="1">
        <f t="shared" si="6"/>
        <v>21825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>0+13500+12250</f>
        <v>25750</v>
      </c>
      <c r="F17" s="5">
        <f>0+13500+8220</f>
        <v>21720</v>
      </c>
      <c r="G17" s="2">
        <f>0+13500+13850</f>
        <v>27350</v>
      </c>
      <c r="H17" s="5">
        <f>0+13500+9270</f>
        <v>22770</v>
      </c>
      <c r="I17" s="2">
        <f>0+13500+8150</f>
        <v>21650</v>
      </c>
      <c r="J17" s="5">
        <f>0+13500+11760</f>
        <v>25260</v>
      </c>
      <c r="K17" s="2">
        <f>0+13500+8775</f>
        <v>22275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>0+13500+13250</f>
        <v>26750</v>
      </c>
      <c r="F18" s="1">
        <f>0+13500+8880</f>
        <v>22380</v>
      </c>
      <c r="G18" s="1">
        <f>0+13500+14650</f>
        <v>28150</v>
      </c>
      <c r="H18" s="1">
        <f>0+13500+9810</f>
        <v>23310</v>
      </c>
      <c r="I18" s="1">
        <f>0+13500+8650</f>
        <v>22150</v>
      </c>
      <c r="J18" s="1">
        <f>0+13500+12360</f>
        <v>25860</v>
      </c>
      <c r="K18" s="1">
        <f>0+13500+9225</f>
        <v>22725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>0+13500+14250</f>
        <v>27750</v>
      </c>
      <c r="F19" s="5">
        <f>0+13500+9540</f>
        <v>23040</v>
      </c>
      <c r="G19" s="2">
        <f>0+13500+15450</f>
        <v>28950</v>
      </c>
      <c r="H19" s="5">
        <f>0+13500+10350</f>
        <v>23850</v>
      </c>
      <c r="I19" s="2">
        <f>0+13500+9150</f>
        <v>22650</v>
      </c>
      <c r="J19" s="5">
        <f>0+13500+12960</f>
        <v>26460</v>
      </c>
      <c r="K19" s="2">
        <f>0+13500+9675</f>
        <v>23175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>0+13500+15250</f>
        <v>28750</v>
      </c>
      <c r="F20" s="1">
        <f>0+13500+10200</f>
        <v>23700</v>
      </c>
      <c r="G20" s="1">
        <f>0+13500+16250</f>
        <v>29750</v>
      </c>
      <c r="H20" s="1">
        <f>0+13500+10890</f>
        <v>24390</v>
      </c>
      <c r="I20" s="1">
        <f>0+13500+9650</f>
        <v>23150</v>
      </c>
      <c r="J20" s="1">
        <f>0+13500+13560</f>
        <v>27060</v>
      </c>
      <c r="K20" s="1">
        <f>0+13500+10125</f>
        <v>23625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aca="true" t="shared" si="7" ref="E21:E37">0+13500+15750</f>
        <v>29250</v>
      </c>
      <c r="F21" s="5">
        <f aca="true" t="shared" si="8" ref="F21:F37">0+13500+10530</f>
        <v>24030</v>
      </c>
      <c r="G21" s="2">
        <f aca="true" t="shared" si="9" ref="G21:G37">0+13500+16650</f>
        <v>30150</v>
      </c>
      <c r="H21" s="5">
        <f aca="true" t="shared" si="10" ref="H21:H37">0+13500+11160</f>
        <v>24660</v>
      </c>
      <c r="I21" s="2">
        <f aca="true" t="shared" si="11" ref="I21:I37">0+13500+9900</f>
        <v>23400</v>
      </c>
      <c r="J21" s="5">
        <f aca="true" t="shared" si="12" ref="J21:J37">0+13500+13860</f>
        <v>27360</v>
      </c>
      <c r="K21" s="2">
        <f aca="true" t="shared" si="13" ref="K21:K37">0+13500+10350</f>
        <v>23850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7"/>
        <v>29250</v>
      </c>
      <c r="F22" s="1">
        <f t="shared" si="8"/>
        <v>24030</v>
      </c>
      <c r="G22" s="1">
        <f t="shared" si="9"/>
        <v>30150</v>
      </c>
      <c r="H22" s="1">
        <f t="shared" si="10"/>
        <v>24660</v>
      </c>
      <c r="I22" s="1">
        <f t="shared" si="11"/>
        <v>23400</v>
      </c>
      <c r="J22" s="1">
        <f t="shared" si="12"/>
        <v>27360</v>
      </c>
      <c r="K22" s="1">
        <f t="shared" si="13"/>
        <v>23850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7"/>
        <v>29250</v>
      </c>
      <c r="F23" s="5">
        <f t="shared" si="8"/>
        <v>24030</v>
      </c>
      <c r="G23" s="2">
        <f t="shared" si="9"/>
        <v>30150</v>
      </c>
      <c r="H23" s="5">
        <f t="shared" si="10"/>
        <v>24660</v>
      </c>
      <c r="I23" s="2">
        <f t="shared" si="11"/>
        <v>23400</v>
      </c>
      <c r="J23" s="5">
        <f t="shared" si="12"/>
        <v>27360</v>
      </c>
      <c r="K23" s="2">
        <f t="shared" si="13"/>
        <v>23850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7"/>
        <v>29250</v>
      </c>
      <c r="F24" s="1">
        <f t="shared" si="8"/>
        <v>24030</v>
      </c>
      <c r="G24" s="1">
        <f t="shared" si="9"/>
        <v>30150</v>
      </c>
      <c r="H24" s="1">
        <f t="shared" si="10"/>
        <v>24660</v>
      </c>
      <c r="I24" s="1">
        <f t="shared" si="11"/>
        <v>23400</v>
      </c>
      <c r="J24" s="1">
        <f t="shared" si="12"/>
        <v>27360</v>
      </c>
      <c r="K24" s="1">
        <f t="shared" si="13"/>
        <v>23850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2">
        <f t="shared" si="7"/>
        <v>29250</v>
      </c>
      <c r="F25" s="5">
        <f t="shared" si="8"/>
        <v>24030</v>
      </c>
      <c r="G25" s="2">
        <f t="shared" si="9"/>
        <v>30150</v>
      </c>
      <c r="H25" s="5">
        <f t="shared" si="10"/>
        <v>24660</v>
      </c>
      <c r="I25" s="2">
        <f t="shared" si="11"/>
        <v>23400</v>
      </c>
      <c r="J25" s="5">
        <f t="shared" si="12"/>
        <v>27360</v>
      </c>
      <c r="K25" s="2">
        <f t="shared" si="13"/>
        <v>23850</v>
      </c>
    </row>
    <row r="26" spans="1:11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7"/>
        <v>29250</v>
      </c>
      <c r="F26" s="1">
        <f t="shared" si="8"/>
        <v>24030</v>
      </c>
      <c r="G26" s="1">
        <f t="shared" si="9"/>
        <v>30150</v>
      </c>
      <c r="H26" s="1">
        <f t="shared" si="10"/>
        <v>24660</v>
      </c>
      <c r="I26" s="1">
        <f t="shared" si="11"/>
        <v>23400</v>
      </c>
      <c r="J26" s="1">
        <f t="shared" si="12"/>
        <v>27360</v>
      </c>
      <c r="K26" s="1">
        <f t="shared" si="13"/>
        <v>23850</v>
      </c>
    </row>
    <row r="27" spans="1:11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2">
        <f t="shared" si="7"/>
        <v>29250</v>
      </c>
      <c r="F27" s="5">
        <f t="shared" si="8"/>
        <v>24030</v>
      </c>
      <c r="G27" s="2">
        <f t="shared" si="9"/>
        <v>30150</v>
      </c>
      <c r="H27" s="5">
        <f t="shared" si="10"/>
        <v>24660</v>
      </c>
      <c r="I27" s="2">
        <f t="shared" si="11"/>
        <v>23400</v>
      </c>
      <c r="J27" s="5">
        <f t="shared" si="12"/>
        <v>27360</v>
      </c>
      <c r="K27" s="2">
        <f t="shared" si="13"/>
        <v>23850</v>
      </c>
    </row>
    <row r="28" spans="1:11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7"/>
        <v>29250</v>
      </c>
      <c r="F28" s="1">
        <f t="shared" si="8"/>
        <v>24030</v>
      </c>
      <c r="G28" s="1">
        <f t="shared" si="9"/>
        <v>30150</v>
      </c>
      <c r="H28" s="1">
        <f t="shared" si="10"/>
        <v>24660</v>
      </c>
      <c r="I28" s="1">
        <f t="shared" si="11"/>
        <v>23400</v>
      </c>
      <c r="J28" s="1">
        <f t="shared" si="12"/>
        <v>27360</v>
      </c>
      <c r="K28" s="1">
        <f t="shared" si="13"/>
        <v>23850</v>
      </c>
    </row>
    <row r="29" spans="1:11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2">
        <f t="shared" si="7"/>
        <v>29250</v>
      </c>
      <c r="F29" s="5">
        <f t="shared" si="8"/>
        <v>24030</v>
      </c>
      <c r="G29" s="2">
        <f t="shared" si="9"/>
        <v>30150</v>
      </c>
      <c r="H29" s="5">
        <f t="shared" si="10"/>
        <v>24660</v>
      </c>
      <c r="I29" s="2">
        <f t="shared" si="11"/>
        <v>23400</v>
      </c>
      <c r="J29" s="5">
        <f t="shared" si="12"/>
        <v>27360</v>
      </c>
      <c r="K29" s="2">
        <f t="shared" si="13"/>
        <v>23850</v>
      </c>
    </row>
    <row r="30" spans="1:11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7"/>
        <v>29250</v>
      </c>
      <c r="F30" s="1">
        <f t="shared" si="8"/>
        <v>24030</v>
      </c>
      <c r="G30" s="1">
        <f t="shared" si="9"/>
        <v>30150</v>
      </c>
      <c r="H30" s="1">
        <f t="shared" si="10"/>
        <v>24660</v>
      </c>
      <c r="I30" s="1">
        <f t="shared" si="11"/>
        <v>23400</v>
      </c>
      <c r="J30" s="1">
        <f t="shared" si="12"/>
        <v>27360</v>
      </c>
      <c r="K30" s="1">
        <f t="shared" si="13"/>
        <v>23850</v>
      </c>
    </row>
    <row r="31" spans="1:11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2">
        <f t="shared" si="7"/>
        <v>29250</v>
      </c>
      <c r="F31" s="5">
        <f t="shared" si="8"/>
        <v>24030</v>
      </c>
      <c r="G31" s="2">
        <f t="shared" si="9"/>
        <v>30150</v>
      </c>
      <c r="H31" s="5">
        <f t="shared" si="10"/>
        <v>24660</v>
      </c>
      <c r="I31" s="2">
        <f t="shared" si="11"/>
        <v>23400</v>
      </c>
      <c r="J31" s="5">
        <f t="shared" si="12"/>
        <v>27360</v>
      </c>
      <c r="K31" s="2">
        <f t="shared" si="13"/>
        <v>23850</v>
      </c>
    </row>
    <row r="32" spans="1:11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7"/>
        <v>29250</v>
      </c>
      <c r="F32" s="1">
        <f t="shared" si="8"/>
        <v>24030</v>
      </c>
      <c r="G32" s="1">
        <f t="shared" si="9"/>
        <v>30150</v>
      </c>
      <c r="H32" s="1">
        <f t="shared" si="10"/>
        <v>24660</v>
      </c>
      <c r="I32" s="1">
        <f t="shared" si="11"/>
        <v>23400</v>
      </c>
      <c r="J32" s="1">
        <f t="shared" si="12"/>
        <v>27360</v>
      </c>
      <c r="K32" s="1">
        <f t="shared" si="13"/>
        <v>23850</v>
      </c>
    </row>
    <row r="33" spans="1:11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2">
        <f t="shared" si="7"/>
        <v>29250</v>
      </c>
      <c r="F33" s="5">
        <f t="shared" si="8"/>
        <v>24030</v>
      </c>
      <c r="G33" s="2">
        <f t="shared" si="9"/>
        <v>30150</v>
      </c>
      <c r="H33" s="5">
        <f t="shared" si="10"/>
        <v>24660</v>
      </c>
      <c r="I33" s="2">
        <f t="shared" si="11"/>
        <v>23400</v>
      </c>
      <c r="J33" s="5">
        <f t="shared" si="12"/>
        <v>27360</v>
      </c>
      <c r="K33" s="2">
        <f t="shared" si="13"/>
        <v>23850</v>
      </c>
    </row>
    <row r="34" spans="1:11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7"/>
        <v>29250</v>
      </c>
      <c r="F34" s="1">
        <f t="shared" si="8"/>
        <v>24030</v>
      </c>
      <c r="G34" s="1">
        <f t="shared" si="9"/>
        <v>30150</v>
      </c>
      <c r="H34" s="1">
        <f t="shared" si="10"/>
        <v>24660</v>
      </c>
      <c r="I34" s="1">
        <f t="shared" si="11"/>
        <v>23400</v>
      </c>
      <c r="J34" s="1">
        <f t="shared" si="12"/>
        <v>27360</v>
      </c>
      <c r="K34" s="1">
        <f t="shared" si="13"/>
        <v>23850</v>
      </c>
    </row>
    <row r="35" spans="1:11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2">
        <f t="shared" si="7"/>
        <v>29250</v>
      </c>
      <c r="F35" s="5">
        <f t="shared" si="8"/>
        <v>24030</v>
      </c>
      <c r="G35" s="2">
        <f t="shared" si="9"/>
        <v>30150</v>
      </c>
      <c r="H35" s="5">
        <f t="shared" si="10"/>
        <v>24660</v>
      </c>
      <c r="I35" s="2">
        <f t="shared" si="11"/>
        <v>23400</v>
      </c>
      <c r="J35" s="5">
        <f t="shared" si="12"/>
        <v>27360</v>
      </c>
      <c r="K35" s="2">
        <f t="shared" si="13"/>
        <v>23850</v>
      </c>
    </row>
    <row r="36" spans="1:11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7"/>
        <v>29250</v>
      </c>
      <c r="F36" s="1">
        <f t="shared" si="8"/>
        <v>24030</v>
      </c>
      <c r="G36" s="1">
        <f t="shared" si="9"/>
        <v>30150</v>
      </c>
      <c r="H36" s="1">
        <f t="shared" si="10"/>
        <v>24660</v>
      </c>
      <c r="I36" s="1">
        <f t="shared" si="11"/>
        <v>23400</v>
      </c>
      <c r="J36" s="1">
        <f t="shared" si="12"/>
        <v>27360</v>
      </c>
      <c r="K36" s="1">
        <f t="shared" si="13"/>
        <v>23850</v>
      </c>
    </row>
    <row r="37" spans="1:11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2">
        <f t="shared" si="7"/>
        <v>29250</v>
      </c>
      <c r="F37" s="5">
        <f t="shared" si="8"/>
        <v>24030</v>
      </c>
      <c r="G37" s="2">
        <f t="shared" si="9"/>
        <v>30150</v>
      </c>
      <c r="H37" s="5">
        <f t="shared" si="10"/>
        <v>24660</v>
      </c>
      <c r="I37" s="2">
        <f t="shared" si="11"/>
        <v>23400</v>
      </c>
      <c r="J37" s="5">
        <f t="shared" si="12"/>
        <v>27360</v>
      </c>
      <c r="K37" s="2">
        <f t="shared" si="13"/>
        <v>23850</v>
      </c>
    </row>
    <row r="38" spans="1:11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>0+13500+15250</f>
        <v>28750</v>
      </c>
      <c r="F38" s="1">
        <f>0+13500+10200</f>
        <v>23700</v>
      </c>
      <c r="G38" s="1">
        <f>0+13500+16250</f>
        <v>29750</v>
      </c>
      <c r="H38" s="1">
        <f>0+13500+10890</f>
        <v>24390</v>
      </c>
      <c r="I38" s="1">
        <f>0+13500+9650</f>
        <v>23150</v>
      </c>
      <c r="J38" s="1">
        <f>0+13500+13560</f>
        <v>27060</v>
      </c>
      <c r="K38" s="1">
        <f>0+13500+10125</f>
        <v>23625</v>
      </c>
    </row>
    <row r="39" spans="1:11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2">
        <f>0+13500+14250</f>
        <v>27750</v>
      </c>
      <c r="F39" s="5">
        <f>0+13500+9540</f>
        <v>23040</v>
      </c>
      <c r="G39" s="2">
        <f>0+13500+15450</f>
        <v>28950</v>
      </c>
      <c r="H39" s="5">
        <f>0+13500+10350</f>
        <v>23850</v>
      </c>
      <c r="I39" s="2">
        <f>0+13500+9150</f>
        <v>22650</v>
      </c>
      <c r="J39" s="5">
        <f>0+13500+12960</f>
        <v>26460</v>
      </c>
      <c r="K39" s="2">
        <f>0+13500+9675</f>
        <v>23175</v>
      </c>
    </row>
    <row r="40" spans="1:11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>0+13500+13250</f>
        <v>26750</v>
      </c>
      <c r="F40" s="1">
        <f>0+13500+8880</f>
        <v>22380</v>
      </c>
      <c r="G40" s="1">
        <f>0+13500+14650</f>
        <v>28150</v>
      </c>
      <c r="H40" s="1">
        <f>0+13500+9810</f>
        <v>23310</v>
      </c>
      <c r="I40" s="1">
        <f>0+13500+8650</f>
        <v>22150</v>
      </c>
      <c r="J40" s="1">
        <f>0+13500+12360</f>
        <v>25860</v>
      </c>
      <c r="K40" s="1">
        <f>0+13500+9225</f>
        <v>22725</v>
      </c>
    </row>
    <row r="41" spans="1:11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2">
        <f>0+13500+11750</f>
        <v>25250</v>
      </c>
      <c r="F41" s="5">
        <f>0+13500+7890</f>
        <v>21390</v>
      </c>
      <c r="G41" s="2">
        <f>0+13500+13450</f>
        <v>26950</v>
      </c>
      <c r="H41" s="5">
        <f>0+13500+9000</f>
        <v>22500</v>
      </c>
      <c r="I41" s="2">
        <f>0+13500+7900</f>
        <v>21400</v>
      </c>
      <c r="J41" s="5">
        <f>0+13500+11460</f>
        <v>24960</v>
      </c>
      <c r="K41" s="2">
        <f>0+13500+8550</f>
        <v>22050</v>
      </c>
    </row>
    <row r="42" spans="1:11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0+13500+11250</f>
        <v>24750</v>
      </c>
      <c r="F42" s="1">
        <f>0+13500+7560</f>
        <v>21060</v>
      </c>
      <c r="G42" s="1">
        <f>0+13500+13050</f>
        <v>26550</v>
      </c>
      <c r="H42" s="1">
        <f>0+13500+8730</f>
        <v>22230</v>
      </c>
      <c r="I42" s="1">
        <f>0+13500+7650</f>
        <v>21150</v>
      </c>
      <c r="J42" s="1">
        <f>0+13500+11160</f>
        <v>24660</v>
      </c>
      <c r="K42" s="1">
        <f>0+13500+8325</f>
        <v>21825</v>
      </c>
    </row>
    <row r="43" spans="1:11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2">
        <f>0+13500+11250</f>
        <v>24750</v>
      </c>
      <c r="F43" s="5">
        <f>0+13500+7560</f>
        <v>21060</v>
      </c>
      <c r="G43" s="2">
        <f>0+13500+13050</f>
        <v>26550</v>
      </c>
      <c r="H43" s="5">
        <f>0+13500+8730</f>
        <v>22230</v>
      </c>
      <c r="I43" s="2">
        <f>0+13500+7650</f>
        <v>21150</v>
      </c>
      <c r="J43" s="5">
        <f>0+13500+11160</f>
        <v>24660</v>
      </c>
      <c r="K43" s="2">
        <f>0+13500+8325</f>
        <v>21825</v>
      </c>
    </row>
    <row r="44" spans="1:11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0+13500+11250</f>
        <v>24750</v>
      </c>
      <c r="F44" s="1">
        <f>0+13500+7560</f>
        <v>21060</v>
      </c>
      <c r="G44" s="1">
        <f>0+13500+13050</f>
        <v>26550</v>
      </c>
      <c r="H44" s="1">
        <f>0+13500+8730</f>
        <v>22230</v>
      </c>
      <c r="I44" s="1">
        <f>0+13500+7650</f>
        <v>21150</v>
      </c>
      <c r="J44" s="1">
        <f>0+13500+11160</f>
        <v>24660</v>
      </c>
      <c r="K44" s="1">
        <f>0+13500+8325</f>
        <v>21825</v>
      </c>
    </row>
    <row r="45" spans="1:11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0+13500+13750</f>
        <v>27250</v>
      </c>
      <c r="F45" s="5">
        <f>0+13500+9240</f>
        <v>22740</v>
      </c>
      <c r="G45" s="2">
        <f>0+13500+15950</f>
        <v>29450</v>
      </c>
      <c r="H45" s="5">
        <f>0+13500+10670</f>
        <v>24170</v>
      </c>
      <c r="I45" s="2">
        <f>0+13500+9350</f>
        <v>22850</v>
      </c>
      <c r="J45" s="5">
        <f>0+13500+13640</f>
        <v>27140</v>
      </c>
      <c r="K45" s="2">
        <f>0+13500+10175</f>
        <v>23675</v>
      </c>
    </row>
    <row r="46" spans="1:11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0+13500+11250</f>
        <v>24750</v>
      </c>
      <c r="F46" s="1">
        <f>0+13500+7560</f>
        <v>21060</v>
      </c>
      <c r="G46" s="1">
        <f>0+13500+13050</f>
        <v>26550</v>
      </c>
      <c r="H46" s="1">
        <f>0+13500+8730</f>
        <v>22230</v>
      </c>
      <c r="I46" s="1">
        <f>0+13500+7650</f>
        <v>21150</v>
      </c>
      <c r="J46" s="1">
        <f>0+13500+11160</f>
        <v>24660</v>
      </c>
      <c r="K46" s="1">
        <f>0+13500+8325</f>
        <v>21825</v>
      </c>
    </row>
    <row r="47" spans="1:11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2">
        <f>0+13500+11250</f>
        <v>24750</v>
      </c>
      <c r="F47" s="5">
        <f>0+13500+7560</f>
        <v>21060</v>
      </c>
      <c r="G47" s="2">
        <f>0+13500+13050</f>
        <v>26550</v>
      </c>
      <c r="H47" s="5">
        <f>0+13500+8730</f>
        <v>22230</v>
      </c>
      <c r="I47" s="2">
        <f>0+13500+7650</f>
        <v>21150</v>
      </c>
      <c r="J47" s="5">
        <f>0+13500+11160</f>
        <v>24660</v>
      </c>
      <c r="K47" s="2">
        <f>0+13500+8325</f>
        <v>21825</v>
      </c>
    </row>
    <row r="48" spans="1:11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0+13500+9250</f>
        <v>22750</v>
      </c>
      <c r="F48" s="1">
        <f>0+13500+6200</f>
        <v>19700</v>
      </c>
      <c r="G48" s="1">
        <f>0+13500+10650</f>
        <v>24150</v>
      </c>
      <c r="H48" s="1">
        <f>0+13500+7130</f>
        <v>20630</v>
      </c>
      <c r="I48" s="1">
        <f>0+13500+6650</f>
        <v>20150</v>
      </c>
      <c r="J48" s="1">
        <f>0+13500+10080</f>
        <v>23580</v>
      </c>
      <c r="K48" s="1">
        <f>0+13500+7525</f>
        <v>21025</v>
      </c>
    </row>
    <row r="49" spans="1:11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0+13500+7500</f>
        <v>21000</v>
      </c>
      <c r="F49" s="5">
        <f>0+13500+5000</f>
        <v>18500</v>
      </c>
      <c r="G49" s="2">
        <f>0+13500+8500</f>
        <v>22000</v>
      </c>
      <c r="H49" s="5">
        <f>0+13500+5700</f>
        <v>19200</v>
      </c>
      <c r="I49" s="2">
        <f>0+13500+6000</f>
        <v>19500</v>
      </c>
      <c r="J49" s="5">
        <f>0+13500+9700</f>
        <v>23200</v>
      </c>
      <c r="K49" s="2">
        <f>0+13500+7250</f>
        <v>20750</v>
      </c>
    </row>
    <row r="50" spans="1:11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0+13500+5250</f>
        <v>18750</v>
      </c>
      <c r="F50" s="1">
        <f>0+13500+3500</f>
        <v>17000</v>
      </c>
      <c r="G50" s="1">
        <f>0+13500+5950</f>
        <v>19450</v>
      </c>
      <c r="H50" s="1">
        <f>0+13500+3990</f>
        <v>17490</v>
      </c>
      <c r="I50" s="1">
        <f>0+13500+4200</f>
        <v>17700</v>
      </c>
      <c r="J50" s="1">
        <f>0+13500+6790</f>
        <v>20290</v>
      </c>
      <c r="K50" s="1">
        <f>0+13500+5075</f>
        <v>18575</v>
      </c>
    </row>
    <row r="65536" ht="12.75"/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2022-02-05T17:30:20Z</dcterms:modified>
  <cp:category/>
  <cp:version/>
  <cp:contentType/>
  <cp:contentStatus/>
</cp:coreProperties>
</file>