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<sst xmlns="http://schemas.openxmlformats.org/spreadsheetml/2006/main" count="214" uniqueCount="130">
  <si>
    <t>Нева, пансионат (Республика Крым, г. Алушта, ул.Перекопская, 4)</t>
  </si>
  <si>
    <t>Отправление</t>
  </si>
  <si>
    <t>Дни отдыха</t>
  </si>
  <si>
    <t>дней/ночей на отдыхе</t>
  </si>
  <si>
    <t>Прибытие</t>
  </si>
  <si>
    <t>2-х местный "Стандарт" 
(3-х раз. питание входит в стоимость)</t>
  </si>
  <si>
    <t>2-х местный "Премьер" 
(3-х раз. питание входит в стоимость)</t>
  </si>
  <si>
    <t>2-х местный "Улучшенный" 
(3-х раз.питание входит в стоимость)</t>
  </si>
  <si>
    <t>3-х местный "Комфорт" 
(3-х раз.питание входит в стоимость)</t>
  </si>
  <si>
    <t>2-х комнатный 
(2-4-х местный) "Полулюкс"  
(3-х раз. питание входит в стоимость)</t>
  </si>
  <si>
    <t>2-х комнатный 4-х местный  "Семейный стандарт" 
(3-х раз. питание входит в стоимость)</t>
  </si>
  <si>
    <t>2-х местный "Комфорт" 
(3-х раз. питание входит в стоимость)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</si>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</sst>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:R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8" width="16.00390625" style="0" customWidth="1"/>
  </cols>
  <sheetData>
    <row r="1" spans="1:18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</row>
    <row r="3" spans="1:18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4" t="s">
        <v>13</v>
      </c>
      <c r="I3" s="3" t="s">
        <v>12</v>
      </c>
      <c r="J3" s="3" t="s">
        <v>13</v>
      </c>
      <c r="K3" s="4" t="s">
        <v>12</v>
      </c>
      <c r="L3" s="4" t="s">
        <v>13</v>
      </c>
      <c r="M3" s="3" t="s">
        <v>12</v>
      </c>
      <c r="N3" s="3" t="s">
        <v>13</v>
      </c>
      <c r="O3" s="4" t="s">
        <v>12</v>
      </c>
      <c r="P3" s="4" t="s">
        <v>13</v>
      </c>
      <c r="Q3" s="3" t="s">
        <v>12</v>
      </c>
      <c r="R3" s="3" t="s">
        <v>13</v>
      </c>
    </row>
    <row r="4" spans="1:18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0+13500+15120</f>
        <v>28620</v>
      </c>
      <c r="F4" s="1">
        <f>0+13500+12000</f>
        <v>25500</v>
      </c>
      <c r="G4" s="1">
        <f>0+13500+19552</f>
        <v>33052</v>
      </c>
      <c r="H4" s="1">
        <f>0+13500+12000</f>
        <v>25500</v>
      </c>
      <c r="I4" s="1">
        <f>0+13500+15920</f>
        <v>29420</v>
      </c>
      <c r="J4" s="1">
        <f>0+13500+12000</f>
        <v>25500</v>
      </c>
      <c r="K4" s="1">
        <f>0+13500+18416</f>
        <v>31916</v>
      </c>
      <c r="L4" s="1">
        <f>0+13500+12000</f>
        <v>25500</v>
      </c>
      <c r="M4" s="1">
        <f>0+13500+23576</f>
        <v>37076</v>
      </c>
      <c r="N4" s="1">
        <f>0+13500+12000</f>
        <v>25500</v>
      </c>
      <c r="O4" s="1">
        <f>0+13500+15200</f>
        <v>28700</v>
      </c>
      <c r="P4" s="1">
        <f>0+13500+12000</f>
        <v>25500</v>
      </c>
      <c r="Q4" s="1">
        <f>0+13500+17744</f>
        <v>31244</v>
      </c>
      <c r="R4" s="1">
        <f>0+13500+12000</f>
        <v>25500</v>
      </c>
    </row>
    <row r="5" spans="1:18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>0+13500+17010</f>
        <v>30510</v>
      </c>
      <c r="F5" s="2">
        <f>0+13500+13500</f>
        <v>27000</v>
      </c>
      <c r="G5" s="5">
        <f>0+13500+21996</f>
        <v>35496</v>
      </c>
      <c r="H5" s="5">
        <f>0+13500+13500</f>
        <v>27000</v>
      </c>
      <c r="I5" s="2">
        <f>0+13500+17910</f>
        <v>31410</v>
      </c>
      <c r="J5" s="2">
        <f>0+13500+13500</f>
        <v>27000</v>
      </c>
      <c r="K5" s="5">
        <f>0+13500+20718</f>
        <v>34218</v>
      </c>
      <c r="L5" s="5">
        <f>0+13500+13500</f>
        <v>27000</v>
      </c>
      <c r="M5" s="2">
        <f>0+13500+26523</f>
        <v>40023</v>
      </c>
      <c r="N5" s="2">
        <f>0+13500+13500</f>
        <v>27000</v>
      </c>
      <c r="O5" s="5">
        <f>0+13500+17100</f>
        <v>30600</v>
      </c>
      <c r="P5" s="5">
        <f>0+13500+13500</f>
        <v>27000</v>
      </c>
      <c r="Q5" s="2">
        <f>0+13500+19962</f>
        <v>33462</v>
      </c>
      <c r="R5" s="2">
        <f>0+13500+13500</f>
        <v>27000</v>
      </c>
    </row>
    <row r="6" spans="1:18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0+13500+17010</f>
        <v>30510</v>
      </c>
      <c r="F6" s="1">
        <f>0+13500+13500</f>
        <v>27000</v>
      </c>
      <c r="G6" s="1">
        <f>0+13500+21996</f>
        <v>35496</v>
      </c>
      <c r="H6" s="1">
        <f>0+13500+13500</f>
        <v>27000</v>
      </c>
      <c r="I6" s="1">
        <f>0+13500+17910</f>
        <v>31410</v>
      </c>
      <c r="J6" s="1">
        <f>0+13500+13500</f>
        <v>27000</v>
      </c>
      <c r="K6" s="1">
        <f>0+13500+20718</f>
        <v>34218</v>
      </c>
      <c r="L6" s="1">
        <f>0+13500+13500</f>
        <v>27000</v>
      </c>
      <c r="M6" s="1">
        <f>0+13500+26523</f>
        <v>40023</v>
      </c>
      <c r="N6" s="1">
        <f>0+13500+13500</f>
        <v>27000</v>
      </c>
      <c r="O6" s="1">
        <f>0+13500+17100</f>
        <v>30600</v>
      </c>
      <c r="P6" s="1">
        <f>0+13500+13500</f>
        <v>27000</v>
      </c>
      <c r="Q6" s="1">
        <f>0+13500+19962</f>
        <v>33462</v>
      </c>
      <c r="R6" s="1">
        <f>0+13500+13500</f>
        <v>27000</v>
      </c>
    </row>
    <row r="7" spans="1:18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>0+13500+17600</f>
        <v>31100</v>
      </c>
      <c r="F7" s="2">
        <f>0+13500+13900</f>
        <v>27400</v>
      </c>
      <c r="G7" s="5">
        <f>0+13500+22958</f>
        <v>36458</v>
      </c>
      <c r="H7" s="5">
        <f>0+13500+13900</f>
        <v>27400</v>
      </c>
      <c r="I7" s="2">
        <f>0+13500+19336</f>
        <v>32836</v>
      </c>
      <c r="J7" s="2">
        <f>0+13500+13900</f>
        <v>27400</v>
      </c>
      <c r="K7" s="5">
        <f>0+13500+21606</f>
        <v>35106</v>
      </c>
      <c r="L7" s="5">
        <f>0+13500+13900</f>
        <v>27400</v>
      </c>
      <c r="M7" s="2">
        <f>0+13500+28443</f>
        <v>41943</v>
      </c>
      <c r="N7" s="2">
        <f>0+13500+13900</f>
        <v>27400</v>
      </c>
      <c r="O7" s="5">
        <f>0+13500+18326</f>
        <v>31826</v>
      </c>
      <c r="P7" s="5">
        <f>0+13500+13900</f>
        <v>27400</v>
      </c>
      <c r="Q7" s="2">
        <f>0+13500+21154</f>
        <v>34654</v>
      </c>
      <c r="R7" s="2">
        <f>0+13500+13900</f>
        <v>27400</v>
      </c>
    </row>
    <row r="8" spans="1:18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0+13500+18190</f>
        <v>31690</v>
      </c>
      <c r="F8" s="1">
        <f>0+13500+14300</f>
        <v>27800</v>
      </c>
      <c r="G8" s="1">
        <f>0+13500+23920</f>
        <v>37420</v>
      </c>
      <c r="H8" s="1">
        <f>0+13500+14300</f>
        <v>27800</v>
      </c>
      <c r="I8" s="1">
        <f>0+13500+20762</f>
        <v>34262</v>
      </c>
      <c r="J8" s="1">
        <f>0+13500+14300</f>
        <v>27800</v>
      </c>
      <c r="K8" s="1">
        <f>0+13500+22494</f>
        <v>35994</v>
      </c>
      <c r="L8" s="1">
        <f>0+13500+14300</f>
        <v>27800</v>
      </c>
      <c r="M8" s="1">
        <f>0+13500+30363</f>
        <v>43863</v>
      </c>
      <c r="N8" s="1">
        <f>0+13500+14300</f>
        <v>27800</v>
      </c>
      <c r="O8" s="1">
        <f>0+13500+19552</f>
        <v>33052</v>
      </c>
      <c r="P8" s="1">
        <f>0+13500+14300</f>
        <v>27800</v>
      </c>
      <c r="Q8" s="1">
        <f>0+13500+22346</f>
        <v>35846</v>
      </c>
      <c r="R8" s="1">
        <f>0+13500+14300</f>
        <v>27800</v>
      </c>
    </row>
    <row r="9" spans="1:18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>0+13500+19075</f>
        <v>32575</v>
      </c>
      <c r="F9" s="2">
        <f>0+13500+14900</f>
        <v>28400</v>
      </c>
      <c r="G9" s="5">
        <f>0+13500+25363</f>
        <v>38863</v>
      </c>
      <c r="H9" s="5">
        <f>0+13500+14900</f>
        <v>28400</v>
      </c>
      <c r="I9" s="2">
        <f>0+13500+22901</f>
        <v>36401</v>
      </c>
      <c r="J9" s="2">
        <f>0+13500+14900</f>
        <v>28400</v>
      </c>
      <c r="K9" s="5">
        <f>0+13500+23826</f>
        <v>37326</v>
      </c>
      <c r="L9" s="5">
        <f>0+13500+14900</f>
        <v>28400</v>
      </c>
      <c r="M9" s="2">
        <f>0+13500+33243</f>
        <v>46743</v>
      </c>
      <c r="N9" s="2">
        <f>0+13500+14900</f>
        <v>28400</v>
      </c>
      <c r="O9" s="5">
        <f>0+13500+21391</f>
        <v>34891</v>
      </c>
      <c r="P9" s="5">
        <f>0+13500+14900</f>
        <v>28400</v>
      </c>
      <c r="Q9" s="2">
        <f>0+13500+24134</f>
        <v>37634</v>
      </c>
      <c r="R9" s="2">
        <f>0+13500+14900</f>
        <v>28400</v>
      </c>
    </row>
    <row r="10" spans="1:18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0+13500+19665</f>
        <v>33165</v>
      </c>
      <c r="F10" s="1">
        <f>0+13500+15300</f>
        <v>28800</v>
      </c>
      <c r="G10" s="1">
        <f>0+13500+26325</f>
        <v>39825</v>
      </c>
      <c r="H10" s="1">
        <f>0+13500+15300</f>
        <v>28800</v>
      </c>
      <c r="I10" s="1">
        <f>0+13500+24327</f>
        <v>37827</v>
      </c>
      <c r="J10" s="1">
        <f>0+13500+15300</f>
        <v>28800</v>
      </c>
      <c r="K10" s="1">
        <f>0+13500+24714</f>
        <v>38214</v>
      </c>
      <c r="L10" s="1">
        <f>0+13500+15300</f>
        <v>28800</v>
      </c>
      <c r="M10" s="1">
        <f>0+13500+35163</f>
        <v>48663</v>
      </c>
      <c r="N10" s="1">
        <f>0+13500+15300</f>
        <v>28800</v>
      </c>
      <c r="O10" s="1">
        <f>0+13500+22617</f>
        <v>36117</v>
      </c>
      <c r="P10" s="1">
        <f>0+13500+15300</f>
        <v>28800</v>
      </c>
      <c r="Q10" s="1">
        <f>0+13500+25326</f>
        <v>38826</v>
      </c>
      <c r="R10" s="1">
        <f>0+13500+15300</f>
        <v>28800</v>
      </c>
    </row>
    <row r="11" spans="1:18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>0+13500+19665</f>
        <v>33165</v>
      </c>
      <c r="F11" s="2">
        <f>0+13500+15300</f>
        <v>28800</v>
      </c>
      <c r="G11" s="5">
        <f>0+13500+26325</f>
        <v>39825</v>
      </c>
      <c r="H11" s="5">
        <f>0+13500+15300</f>
        <v>28800</v>
      </c>
      <c r="I11" s="2">
        <f>0+13500+24327</f>
        <v>37827</v>
      </c>
      <c r="J11" s="2">
        <f>0+13500+15300</f>
        <v>28800</v>
      </c>
      <c r="K11" s="5">
        <f>0+13500+24714</f>
        <v>38214</v>
      </c>
      <c r="L11" s="5">
        <f>0+13500+15300</f>
        <v>28800</v>
      </c>
      <c r="M11" s="2">
        <f>0+13500+35163</f>
        <v>48663</v>
      </c>
      <c r="N11" s="2">
        <f>0+13500+15300</f>
        <v>28800</v>
      </c>
      <c r="O11" s="5">
        <f>0+13500+22617</f>
        <v>36117</v>
      </c>
      <c r="P11" s="5">
        <f>0+13500+15300</f>
        <v>28800</v>
      </c>
      <c r="Q11" s="2">
        <f>0+13500+25326</f>
        <v>38826</v>
      </c>
      <c r="R11" s="2">
        <f>0+13500+15300</f>
        <v>28800</v>
      </c>
    </row>
    <row r="12" spans="1:18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0+13500+19665</f>
        <v>33165</v>
      </c>
      <c r="F12" s="1">
        <f>0+13500+15300</f>
        <v>28800</v>
      </c>
      <c r="G12" s="1">
        <f>0+13500+26325</f>
        <v>39825</v>
      </c>
      <c r="H12" s="1">
        <f>0+13500+15300</f>
        <v>28800</v>
      </c>
      <c r="I12" s="1">
        <f>0+13500+24327</f>
        <v>37827</v>
      </c>
      <c r="J12" s="1">
        <f>0+13500+15300</f>
        <v>28800</v>
      </c>
      <c r="K12" s="1">
        <f>0+13500+24714</f>
        <v>38214</v>
      </c>
      <c r="L12" s="1">
        <f>0+13500+15300</f>
        <v>28800</v>
      </c>
      <c r="M12" s="1">
        <f>0+13500+35163</f>
        <v>48663</v>
      </c>
      <c r="N12" s="1">
        <f>0+13500+15300</f>
        <v>28800</v>
      </c>
      <c r="O12" s="1">
        <f>0+13500+22617</f>
        <v>36117</v>
      </c>
      <c r="P12" s="1">
        <f>0+13500+15300</f>
        <v>28800</v>
      </c>
      <c r="Q12" s="1">
        <f>0+13500+25326</f>
        <v>38826</v>
      </c>
      <c r="R12" s="1">
        <f>0+13500+15300</f>
        <v>28800</v>
      </c>
    </row>
    <row r="13" spans="1:18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0+13500+20030</f>
        <v>33530</v>
      </c>
      <c r="F13" s="2">
        <f>0+13500+15590</f>
        <v>29090</v>
      </c>
      <c r="G13" s="5">
        <f>0+13500+26743</f>
        <v>40243</v>
      </c>
      <c r="H13" s="5">
        <f>0+13500+15590</f>
        <v>29090</v>
      </c>
      <c r="I13" s="2">
        <f>0+13500+24617</f>
        <v>38117</v>
      </c>
      <c r="J13" s="2">
        <f>0+13500+15590</f>
        <v>29090</v>
      </c>
      <c r="K13" s="5">
        <f>0+13500+25311</f>
        <v>38811</v>
      </c>
      <c r="L13" s="5">
        <f>0+13500+15590</f>
        <v>29090</v>
      </c>
      <c r="M13" s="2">
        <f>0+13500+35851</f>
        <v>49351</v>
      </c>
      <c r="N13" s="2">
        <f>0+13500+15590</f>
        <v>29090</v>
      </c>
      <c r="O13" s="5">
        <f>0+13500+23097</f>
        <v>36597</v>
      </c>
      <c r="P13" s="5">
        <f>0+13500+15590</f>
        <v>29090</v>
      </c>
      <c r="Q13" s="2">
        <f>0+13500+25680</f>
        <v>39180</v>
      </c>
      <c r="R13" s="2">
        <f>0+13500+15590</f>
        <v>29090</v>
      </c>
    </row>
    <row r="14" spans="1:18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0+13500+20760</f>
        <v>34260</v>
      </c>
      <c r="F14" s="1">
        <f>0+13500+16170</f>
        <v>29670</v>
      </c>
      <c r="G14" s="1">
        <f>0+13500+27579</f>
        <v>41079</v>
      </c>
      <c r="H14" s="1">
        <f>0+13500+16170</f>
        <v>29670</v>
      </c>
      <c r="I14" s="1">
        <f>0+13500+25197</f>
        <v>38697</v>
      </c>
      <c r="J14" s="1">
        <f>0+13500+16170</f>
        <v>29670</v>
      </c>
      <c r="K14" s="1">
        <f>0+13500+26505</f>
        <v>40005</v>
      </c>
      <c r="L14" s="1">
        <f>0+13500+16170</f>
        <v>29670</v>
      </c>
      <c r="M14" s="1">
        <f>0+13500+37227</f>
        <v>50727</v>
      </c>
      <c r="N14" s="1">
        <f>0+13500+16170</f>
        <v>29670</v>
      </c>
      <c r="O14" s="1">
        <f>0+13500+24057</f>
        <v>37557</v>
      </c>
      <c r="P14" s="1">
        <f>0+13500+16170</f>
        <v>29670</v>
      </c>
      <c r="Q14" s="1">
        <f>0+13500+26388</f>
        <v>39888</v>
      </c>
      <c r="R14" s="1">
        <f>0+13500+16170</f>
        <v>29670</v>
      </c>
    </row>
    <row r="15" spans="1:18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0+13500+21490</f>
        <v>34990</v>
      </c>
      <c r="F15" s="2">
        <f>0+13500+16750</f>
        <v>30250</v>
      </c>
      <c r="G15" s="5">
        <f>0+13500+28415</f>
        <v>41915</v>
      </c>
      <c r="H15" s="5">
        <f>0+13500+16750</f>
        <v>30250</v>
      </c>
      <c r="I15" s="2">
        <f>0+13500+25777</f>
        <v>39277</v>
      </c>
      <c r="J15" s="2">
        <f>0+13500+16750</f>
        <v>30250</v>
      </c>
      <c r="K15" s="5">
        <f>0+13500+27699</f>
        <v>41199</v>
      </c>
      <c r="L15" s="5">
        <f>0+13500+16750</f>
        <v>30250</v>
      </c>
      <c r="M15" s="2">
        <f>0+13500+38603</f>
        <v>52103</v>
      </c>
      <c r="N15" s="2">
        <f>0+13500+16750</f>
        <v>30250</v>
      </c>
      <c r="O15" s="5">
        <f>0+13500+25017</f>
        <v>38517</v>
      </c>
      <c r="P15" s="5">
        <f>0+13500+16750</f>
        <v>30250</v>
      </c>
      <c r="Q15" s="2">
        <f>0+13500+27096</f>
        <v>40596</v>
      </c>
      <c r="R15" s="2">
        <f>0+13500+16750</f>
        <v>30250</v>
      </c>
    </row>
    <row r="16" spans="1:18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0+13500+22220</f>
        <v>35720</v>
      </c>
      <c r="F16" s="1">
        <f>0+13500+17330</f>
        <v>30830</v>
      </c>
      <c r="G16" s="1">
        <f>0+13500+29251</f>
        <v>42751</v>
      </c>
      <c r="H16" s="1">
        <f>0+13500+17330</f>
        <v>30830</v>
      </c>
      <c r="I16" s="1">
        <f>0+13500+26357</f>
        <v>39857</v>
      </c>
      <c r="J16" s="1">
        <f>0+13500+17330</f>
        <v>30830</v>
      </c>
      <c r="K16" s="1">
        <f>0+13500+28893</f>
        <v>42393</v>
      </c>
      <c r="L16" s="1">
        <f>0+13500+17330</f>
        <v>30830</v>
      </c>
      <c r="M16" s="1">
        <f>0+13500+39979</f>
        <v>53479</v>
      </c>
      <c r="N16" s="1">
        <f>0+13500+17330</f>
        <v>30830</v>
      </c>
      <c r="O16" s="1">
        <f>0+13500+25977</f>
        <v>39477</v>
      </c>
      <c r="P16" s="1">
        <f>0+13500+17330</f>
        <v>30830</v>
      </c>
      <c r="Q16" s="1">
        <f>0+13500+27804</f>
        <v>41304</v>
      </c>
      <c r="R16" s="1">
        <f>0+13500+17330</f>
        <v>30830</v>
      </c>
    </row>
    <row r="17" spans="1:18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 aca="true" t="shared" si="0" ref="E17:E40">0+13500+22950</f>
        <v>36450</v>
      </c>
      <c r="F17" s="2">
        <f aca="true" t="shared" si="1" ref="F17:F40">0+13500+17910</f>
        <v>31410</v>
      </c>
      <c r="G17" s="5">
        <f aca="true" t="shared" si="2" ref="G17:G40">0+13500+30087</f>
        <v>43587</v>
      </c>
      <c r="H17" s="5">
        <f aca="true" t="shared" si="3" ref="H17:H40">0+13500+17910</f>
        <v>31410</v>
      </c>
      <c r="I17" s="2">
        <f aca="true" t="shared" si="4" ref="I17:I40">0+13500+26937</f>
        <v>40437</v>
      </c>
      <c r="J17" s="2">
        <f aca="true" t="shared" si="5" ref="J17:J40">0+13500+17910</f>
        <v>31410</v>
      </c>
      <c r="K17" s="5">
        <f aca="true" t="shared" si="6" ref="K17:K40">0+13500+30087</f>
        <v>43587</v>
      </c>
      <c r="L17" s="5">
        <f aca="true" t="shared" si="7" ref="L17:L40">0+13500+17910</f>
        <v>31410</v>
      </c>
      <c r="M17" s="2">
        <f aca="true" t="shared" si="8" ref="M17:M40">0+13500+41355</f>
        <v>54855</v>
      </c>
      <c r="N17" s="2">
        <f aca="true" t="shared" si="9" ref="N17:N40">0+13500+17910</f>
        <v>31410</v>
      </c>
      <c r="O17" s="5">
        <f aca="true" t="shared" si="10" ref="O17:O40">0+13500+26937</f>
        <v>40437</v>
      </c>
      <c r="P17" s="5">
        <f aca="true" t="shared" si="11" ref="P17:P40">0+13500+17910</f>
        <v>31410</v>
      </c>
      <c r="Q17" s="2">
        <f aca="true" t="shared" si="12" ref="Q17:Q40">0+13500+28512</f>
        <v>42012</v>
      </c>
      <c r="R17" s="2">
        <f aca="true" t="shared" si="13" ref="R17:R40">0+13500+17910</f>
        <v>31410</v>
      </c>
    </row>
    <row r="18" spans="1:18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0"/>
        <v>36450</v>
      </c>
      <c r="F18" s="1">
        <f t="shared" si="1"/>
        <v>31410</v>
      </c>
      <c r="G18" s="1">
        <f t="shared" si="2"/>
        <v>43587</v>
      </c>
      <c r="H18" s="1">
        <f t="shared" si="3"/>
        <v>31410</v>
      </c>
      <c r="I18" s="1">
        <f t="shared" si="4"/>
        <v>40437</v>
      </c>
      <c r="J18" s="1">
        <f t="shared" si="5"/>
        <v>31410</v>
      </c>
      <c r="K18" s="1">
        <f t="shared" si="6"/>
        <v>43587</v>
      </c>
      <c r="L18" s="1">
        <f t="shared" si="7"/>
        <v>31410</v>
      </c>
      <c r="M18" s="1">
        <f t="shared" si="8"/>
        <v>54855</v>
      </c>
      <c r="N18" s="1">
        <f t="shared" si="9"/>
        <v>31410</v>
      </c>
      <c r="O18" s="1">
        <f t="shared" si="10"/>
        <v>40437</v>
      </c>
      <c r="P18" s="1">
        <f t="shared" si="11"/>
        <v>31410</v>
      </c>
      <c r="Q18" s="1">
        <f t="shared" si="12"/>
        <v>42012</v>
      </c>
      <c r="R18" s="1">
        <f t="shared" si="13"/>
        <v>31410</v>
      </c>
    </row>
    <row r="19" spans="1:18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 t="shared" si="0"/>
        <v>36450</v>
      </c>
      <c r="F19" s="2">
        <f t="shared" si="1"/>
        <v>31410</v>
      </c>
      <c r="G19" s="5">
        <f t="shared" si="2"/>
        <v>43587</v>
      </c>
      <c r="H19" s="5">
        <f t="shared" si="3"/>
        <v>31410</v>
      </c>
      <c r="I19" s="2">
        <f t="shared" si="4"/>
        <v>40437</v>
      </c>
      <c r="J19" s="2">
        <f t="shared" si="5"/>
        <v>31410</v>
      </c>
      <c r="K19" s="5">
        <f t="shared" si="6"/>
        <v>43587</v>
      </c>
      <c r="L19" s="5">
        <f t="shared" si="7"/>
        <v>31410</v>
      </c>
      <c r="M19" s="2">
        <f t="shared" si="8"/>
        <v>54855</v>
      </c>
      <c r="N19" s="2">
        <f t="shared" si="9"/>
        <v>31410</v>
      </c>
      <c r="O19" s="5">
        <f t="shared" si="10"/>
        <v>40437</v>
      </c>
      <c r="P19" s="5">
        <f t="shared" si="11"/>
        <v>31410</v>
      </c>
      <c r="Q19" s="2">
        <f t="shared" si="12"/>
        <v>42012</v>
      </c>
      <c r="R19" s="2">
        <f t="shared" si="13"/>
        <v>31410</v>
      </c>
    </row>
    <row r="20" spans="1:18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0"/>
        <v>36450</v>
      </c>
      <c r="F20" s="1">
        <f t="shared" si="1"/>
        <v>31410</v>
      </c>
      <c r="G20" s="1">
        <f t="shared" si="2"/>
        <v>43587</v>
      </c>
      <c r="H20" s="1">
        <f t="shared" si="3"/>
        <v>31410</v>
      </c>
      <c r="I20" s="1">
        <f t="shared" si="4"/>
        <v>40437</v>
      </c>
      <c r="J20" s="1">
        <f t="shared" si="5"/>
        <v>31410</v>
      </c>
      <c r="K20" s="1">
        <f t="shared" si="6"/>
        <v>43587</v>
      </c>
      <c r="L20" s="1">
        <f t="shared" si="7"/>
        <v>31410</v>
      </c>
      <c r="M20" s="1">
        <f t="shared" si="8"/>
        <v>54855</v>
      </c>
      <c r="N20" s="1">
        <f t="shared" si="9"/>
        <v>31410</v>
      </c>
      <c r="O20" s="1">
        <f t="shared" si="10"/>
        <v>40437</v>
      </c>
      <c r="P20" s="1">
        <f t="shared" si="11"/>
        <v>31410</v>
      </c>
      <c r="Q20" s="1">
        <f t="shared" si="12"/>
        <v>42012</v>
      </c>
      <c r="R20" s="1">
        <f t="shared" si="13"/>
        <v>31410</v>
      </c>
    </row>
    <row r="21" spans="1:18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t="shared" si="0"/>
        <v>36450</v>
      </c>
      <c r="F21" s="2">
        <f t="shared" si="1"/>
        <v>31410</v>
      </c>
      <c r="G21" s="5">
        <f t="shared" si="2"/>
        <v>43587</v>
      </c>
      <c r="H21" s="5">
        <f t="shared" si="3"/>
        <v>31410</v>
      </c>
      <c r="I21" s="2">
        <f t="shared" si="4"/>
        <v>40437</v>
      </c>
      <c r="J21" s="2">
        <f t="shared" si="5"/>
        <v>31410</v>
      </c>
      <c r="K21" s="5">
        <f t="shared" si="6"/>
        <v>43587</v>
      </c>
      <c r="L21" s="5">
        <f t="shared" si="7"/>
        <v>31410</v>
      </c>
      <c r="M21" s="2">
        <f t="shared" si="8"/>
        <v>54855</v>
      </c>
      <c r="N21" s="2">
        <f t="shared" si="9"/>
        <v>31410</v>
      </c>
      <c r="O21" s="5">
        <f t="shared" si="10"/>
        <v>40437</v>
      </c>
      <c r="P21" s="5">
        <f t="shared" si="11"/>
        <v>31410</v>
      </c>
      <c r="Q21" s="2">
        <f t="shared" si="12"/>
        <v>42012</v>
      </c>
      <c r="R21" s="2">
        <f t="shared" si="13"/>
        <v>31410</v>
      </c>
    </row>
    <row r="22" spans="1:18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0"/>
        <v>36450</v>
      </c>
      <c r="F22" s="1">
        <f t="shared" si="1"/>
        <v>31410</v>
      </c>
      <c r="G22" s="1">
        <f t="shared" si="2"/>
        <v>43587</v>
      </c>
      <c r="H22" s="1">
        <f t="shared" si="3"/>
        <v>31410</v>
      </c>
      <c r="I22" s="1">
        <f t="shared" si="4"/>
        <v>40437</v>
      </c>
      <c r="J22" s="1">
        <f t="shared" si="5"/>
        <v>31410</v>
      </c>
      <c r="K22" s="1">
        <f t="shared" si="6"/>
        <v>43587</v>
      </c>
      <c r="L22" s="1">
        <f t="shared" si="7"/>
        <v>31410</v>
      </c>
      <c r="M22" s="1">
        <f t="shared" si="8"/>
        <v>54855</v>
      </c>
      <c r="N22" s="1">
        <f t="shared" si="9"/>
        <v>31410</v>
      </c>
      <c r="O22" s="1">
        <f t="shared" si="10"/>
        <v>40437</v>
      </c>
      <c r="P22" s="1">
        <f t="shared" si="11"/>
        <v>31410</v>
      </c>
      <c r="Q22" s="1">
        <f t="shared" si="12"/>
        <v>42012</v>
      </c>
      <c r="R22" s="1">
        <f t="shared" si="13"/>
        <v>31410</v>
      </c>
    </row>
    <row r="23" spans="1:18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0"/>
        <v>36450</v>
      </c>
      <c r="F23" s="2">
        <f t="shared" si="1"/>
        <v>31410</v>
      </c>
      <c r="G23" s="5">
        <f t="shared" si="2"/>
        <v>43587</v>
      </c>
      <c r="H23" s="5">
        <f t="shared" si="3"/>
        <v>31410</v>
      </c>
      <c r="I23" s="2">
        <f t="shared" si="4"/>
        <v>40437</v>
      </c>
      <c r="J23" s="2">
        <f t="shared" si="5"/>
        <v>31410</v>
      </c>
      <c r="K23" s="5">
        <f t="shared" si="6"/>
        <v>43587</v>
      </c>
      <c r="L23" s="5">
        <f t="shared" si="7"/>
        <v>31410</v>
      </c>
      <c r="M23" s="2">
        <f t="shared" si="8"/>
        <v>54855</v>
      </c>
      <c r="N23" s="2">
        <f t="shared" si="9"/>
        <v>31410</v>
      </c>
      <c r="O23" s="5">
        <f t="shared" si="10"/>
        <v>40437</v>
      </c>
      <c r="P23" s="5">
        <f t="shared" si="11"/>
        <v>31410</v>
      </c>
      <c r="Q23" s="2">
        <f t="shared" si="12"/>
        <v>42012</v>
      </c>
      <c r="R23" s="2">
        <f t="shared" si="13"/>
        <v>31410</v>
      </c>
    </row>
    <row r="24" spans="1:18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0"/>
        <v>36450</v>
      </c>
      <c r="F24" s="1">
        <f t="shared" si="1"/>
        <v>31410</v>
      </c>
      <c r="G24" s="1">
        <f t="shared" si="2"/>
        <v>43587</v>
      </c>
      <c r="H24" s="1">
        <f t="shared" si="3"/>
        <v>31410</v>
      </c>
      <c r="I24" s="1">
        <f t="shared" si="4"/>
        <v>40437</v>
      </c>
      <c r="J24" s="1">
        <f t="shared" si="5"/>
        <v>31410</v>
      </c>
      <c r="K24" s="1">
        <f t="shared" si="6"/>
        <v>43587</v>
      </c>
      <c r="L24" s="1">
        <f t="shared" si="7"/>
        <v>31410</v>
      </c>
      <c r="M24" s="1">
        <f t="shared" si="8"/>
        <v>54855</v>
      </c>
      <c r="N24" s="1">
        <f t="shared" si="9"/>
        <v>31410</v>
      </c>
      <c r="O24" s="1">
        <f t="shared" si="10"/>
        <v>40437</v>
      </c>
      <c r="P24" s="1">
        <f t="shared" si="11"/>
        <v>31410</v>
      </c>
      <c r="Q24" s="1">
        <f t="shared" si="12"/>
        <v>42012</v>
      </c>
      <c r="R24" s="1">
        <f t="shared" si="13"/>
        <v>31410</v>
      </c>
    </row>
    <row r="25" spans="1:18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2">
        <f t="shared" si="0"/>
        <v>36450</v>
      </c>
      <c r="F25" s="2">
        <f t="shared" si="1"/>
        <v>31410</v>
      </c>
      <c r="G25" s="5">
        <f t="shared" si="2"/>
        <v>43587</v>
      </c>
      <c r="H25" s="5">
        <f t="shared" si="3"/>
        <v>31410</v>
      </c>
      <c r="I25" s="2">
        <f t="shared" si="4"/>
        <v>40437</v>
      </c>
      <c r="J25" s="2">
        <f t="shared" si="5"/>
        <v>31410</v>
      </c>
      <c r="K25" s="5">
        <f t="shared" si="6"/>
        <v>43587</v>
      </c>
      <c r="L25" s="5">
        <f t="shared" si="7"/>
        <v>31410</v>
      </c>
      <c r="M25" s="2">
        <f t="shared" si="8"/>
        <v>54855</v>
      </c>
      <c r="N25" s="2">
        <f t="shared" si="9"/>
        <v>31410</v>
      </c>
      <c r="O25" s="5">
        <f t="shared" si="10"/>
        <v>40437</v>
      </c>
      <c r="P25" s="5">
        <f t="shared" si="11"/>
        <v>31410</v>
      </c>
      <c r="Q25" s="2">
        <f t="shared" si="12"/>
        <v>42012</v>
      </c>
      <c r="R25" s="2">
        <f t="shared" si="13"/>
        <v>31410</v>
      </c>
    </row>
    <row r="26" spans="1:18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0"/>
        <v>36450</v>
      </c>
      <c r="F26" s="1">
        <f t="shared" si="1"/>
        <v>31410</v>
      </c>
      <c r="G26" s="1">
        <f t="shared" si="2"/>
        <v>43587</v>
      </c>
      <c r="H26" s="1">
        <f t="shared" si="3"/>
        <v>31410</v>
      </c>
      <c r="I26" s="1">
        <f t="shared" si="4"/>
        <v>40437</v>
      </c>
      <c r="J26" s="1">
        <f t="shared" si="5"/>
        <v>31410</v>
      </c>
      <c r="K26" s="1">
        <f t="shared" si="6"/>
        <v>43587</v>
      </c>
      <c r="L26" s="1">
        <f t="shared" si="7"/>
        <v>31410</v>
      </c>
      <c r="M26" s="1">
        <f t="shared" si="8"/>
        <v>54855</v>
      </c>
      <c r="N26" s="1">
        <f t="shared" si="9"/>
        <v>31410</v>
      </c>
      <c r="O26" s="1">
        <f t="shared" si="10"/>
        <v>40437</v>
      </c>
      <c r="P26" s="1">
        <f t="shared" si="11"/>
        <v>31410</v>
      </c>
      <c r="Q26" s="1">
        <f t="shared" si="12"/>
        <v>42012</v>
      </c>
      <c r="R26" s="1">
        <f t="shared" si="13"/>
        <v>31410</v>
      </c>
    </row>
    <row r="27" spans="1:18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2">
        <f t="shared" si="0"/>
        <v>36450</v>
      </c>
      <c r="F27" s="2">
        <f t="shared" si="1"/>
        <v>31410</v>
      </c>
      <c r="G27" s="5">
        <f t="shared" si="2"/>
        <v>43587</v>
      </c>
      <c r="H27" s="5">
        <f t="shared" si="3"/>
        <v>31410</v>
      </c>
      <c r="I27" s="2">
        <f t="shared" si="4"/>
        <v>40437</v>
      </c>
      <c r="J27" s="2">
        <f t="shared" si="5"/>
        <v>31410</v>
      </c>
      <c r="K27" s="5">
        <f t="shared" si="6"/>
        <v>43587</v>
      </c>
      <c r="L27" s="5">
        <f t="shared" si="7"/>
        <v>31410</v>
      </c>
      <c r="M27" s="2">
        <f t="shared" si="8"/>
        <v>54855</v>
      </c>
      <c r="N27" s="2">
        <f t="shared" si="9"/>
        <v>31410</v>
      </c>
      <c r="O27" s="5">
        <f t="shared" si="10"/>
        <v>40437</v>
      </c>
      <c r="P27" s="5">
        <f t="shared" si="11"/>
        <v>31410</v>
      </c>
      <c r="Q27" s="2">
        <f t="shared" si="12"/>
        <v>42012</v>
      </c>
      <c r="R27" s="2">
        <f t="shared" si="13"/>
        <v>31410</v>
      </c>
    </row>
    <row r="28" spans="1:18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0"/>
        <v>36450</v>
      </c>
      <c r="F28" s="1">
        <f t="shared" si="1"/>
        <v>31410</v>
      </c>
      <c r="G28" s="1">
        <f t="shared" si="2"/>
        <v>43587</v>
      </c>
      <c r="H28" s="1">
        <f t="shared" si="3"/>
        <v>31410</v>
      </c>
      <c r="I28" s="1">
        <f t="shared" si="4"/>
        <v>40437</v>
      </c>
      <c r="J28" s="1">
        <f t="shared" si="5"/>
        <v>31410</v>
      </c>
      <c r="K28" s="1">
        <f t="shared" si="6"/>
        <v>43587</v>
      </c>
      <c r="L28" s="1">
        <f t="shared" si="7"/>
        <v>31410</v>
      </c>
      <c r="M28" s="1">
        <f t="shared" si="8"/>
        <v>54855</v>
      </c>
      <c r="N28" s="1">
        <f t="shared" si="9"/>
        <v>31410</v>
      </c>
      <c r="O28" s="1">
        <f t="shared" si="10"/>
        <v>40437</v>
      </c>
      <c r="P28" s="1">
        <f t="shared" si="11"/>
        <v>31410</v>
      </c>
      <c r="Q28" s="1">
        <f t="shared" si="12"/>
        <v>42012</v>
      </c>
      <c r="R28" s="1">
        <f t="shared" si="13"/>
        <v>31410</v>
      </c>
    </row>
    <row r="29" spans="1:18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2">
        <f t="shared" si="0"/>
        <v>36450</v>
      </c>
      <c r="F29" s="2">
        <f t="shared" si="1"/>
        <v>31410</v>
      </c>
      <c r="G29" s="5">
        <f t="shared" si="2"/>
        <v>43587</v>
      </c>
      <c r="H29" s="5">
        <f t="shared" si="3"/>
        <v>31410</v>
      </c>
      <c r="I29" s="2">
        <f t="shared" si="4"/>
        <v>40437</v>
      </c>
      <c r="J29" s="2">
        <f t="shared" si="5"/>
        <v>31410</v>
      </c>
      <c r="K29" s="5">
        <f t="shared" si="6"/>
        <v>43587</v>
      </c>
      <c r="L29" s="5">
        <f t="shared" si="7"/>
        <v>31410</v>
      </c>
      <c r="M29" s="2">
        <f t="shared" si="8"/>
        <v>54855</v>
      </c>
      <c r="N29" s="2">
        <f t="shared" si="9"/>
        <v>31410</v>
      </c>
      <c r="O29" s="5">
        <f t="shared" si="10"/>
        <v>40437</v>
      </c>
      <c r="P29" s="5">
        <f t="shared" si="11"/>
        <v>31410</v>
      </c>
      <c r="Q29" s="2">
        <f t="shared" si="12"/>
        <v>42012</v>
      </c>
      <c r="R29" s="2">
        <f t="shared" si="13"/>
        <v>31410</v>
      </c>
    </row>
    <row r="30" spans="1:18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0"/>
        <v>36450</v>
      </c>
      <c r="F30" s="1">
        <f t="shared" si="1"/>
        <v>31410</v>
      </c>
      <c r="G30" s="1">
        <f t="shared" si="2"/>
        <v>43587</v>
      </c>
      <c r="H30" s="1">
        <f t="shared" si="3"/>
        <v>31410</v>
      </c>
      <c r="I30" s="1">
        <f t="shared" si="4"/>
        <v>40437</v>
      </c>
      <c r="J30" s="1">
        <f t="shared" si="5"/>
        <v>31410</v>
      </c>
      <c r="K30" s="1">
        <f t="shared" si="6"/>
        <v>43587</v>
      </c>
      <c r="L30" s="1">
        <f t="shared" si="7"/>
        <v>31410</v>
      </c>
      <c r="M30" s="1">
        <f t="shared" si="8"/>
        <v>54855</v>
      </c>
      <c r="N30" s="1">
        <f t="shared" si="9"/>
        <v>31410</v>
      </c>
      <c r="O30" s="1">
        <f t="shared" si="10"/>
        <v>40437</v>
      </c>
      <c r="P30" s="1">
        <f t="shared" si="11"/>
        <v>31410</v>
      </c>
      <c r="Q30" s="1">
        <f t="shared" si="12"/>
        <v>42012</v>
      </c>
      <c r="R30" s="1">
        <f t="shared" si="13"/>
        <v>31410</v>
      </c>
    </row>
    <row r="31" spans="1:18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2">
        <f t="shared" si="0"/>
        <v>36450</v>
      </c>
      <c r="F31" s="2">
        <f t="shared" si="1"/>
        <v>31410</v>
      </c>
      <c r="G31" s="5">
        <f t="shared" si="2"/>
        <v>43587</v>
      </c>
      <c r="H31" s="5">
        <f t="shared" si="3"/>
        <v>31410</v>
      </c>
      <c r="I31" s="2">
        <f t="shared" si="4"/>
        <v>40437</v>
      </c>
      <c r="J31" s="2">
        <f t="shared" si="5"/>
        <v>31410</v>
      </c>
      <c r="K31" s="5">
        <f t="shared" si="6"/>
        <v>43587</v>
      </c>
      <c r="L31" s="5">
        <f t="shared" si="7"/>
        <v>31410</v>
      </c>
      <c r="M31" s="2">
        <f t="shared" si="8"/>
        <v>54855</v>
      </c>
      <c r="N31" s="2">
        <f t="shared" si="9"/>
        <v>31410</v>
      </c>
      <c r="O31" s="5">
        <f t="shared" si="10"/>
        <v>40437</v>
      </c>
      <c r="P31" s="5">
        <f t="shared" si="11"/>
        <v>31410</v>
      </c>
      <c r="Q31" s="2">
        <f t="shared" si="12"/>
        <v>42012</v>
      </c>
      <c r="R31" s="2">
        <f t="shared" si="13"/>
        <v>31410</v>
      </c>
    </row>
    <row r="32" spans="1:18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0"/>
        <v>36450</v>
      </c>
      <c r="F32" s="1">
        <f t="shared" si="1"/>
        <v>31410</v>
      </c>
      <c r="G32" s="1">
        <f t="shared" si="2"/>
        <v>43587</v>
      </c>
      <c r="H32" s="1">
        <f t="shared" si="3"/>
        <v>31410</v>
      </c>
      <c r="I32" s="1">
        <f t="shared" si="4"/>
        <v>40437</v>
      </c>
      <c r="J32" s="1">
        <f t="shared" si="5"/>
        <v>31410</v>
      </c>
      <c r="K32" s="1">
        <f t="shared" si="6"/>
        <v>43587</v>
      </c>
      <c r="L32" s="1">
        <f t="shared" si="7"/>
        <v>31410</v>
      </c>
      <c r="M32" s="1">
        <f t="shared" si="8"/>
        <v>54855</v>
      </c>
      <c r="N32" s="1">
        <f t="shared" si="9"/>
        <v>31410</v>
      </c>
      <c r="O32" s="1">
        <f t="shared" si="10"/>
        <v>40437</v>
      </c>
      <c r="P32" s="1">
        <f t="shared" si="11"/>
        <v>31410</v>
      </c>
      <c r="Q32" s="1">
        <f t="shared" si="12"/>
        <v>42012</v>
      </c>
      <c r="R32" s="1">
        <f t="shared" si="13"/>
        <v>31410</v>
      </c>
    </row>
    <row r="33" spans="1:18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2">
        <f t="shared" si="0"/>
        <v>36450</v>
      </c>
      <c r="F33" s="2">
        <f t="shared" si="1"/>
        <v>31410</v>
      </c>
      <c r="G33" s="5">
        <f t="shared" si="2"/>
        <v>43587</v>
      </c>
      <c r="H33" s="5">
        <f t="shared" si="3"/>
        <v>31410</v>
      </c>
      <c r="I33" s="2">
        <f t="shared" si="4"/>
        <v>40437</v>
      </c>
      <c r="J33" s="2">
        <f t="shared" si="5"/>
        <v>31410</v>
      </c>
      <c r="K33" s="5">
        <f t="shared" si="6"/>
        <v>43587</v>
      </c>
      <c r="L33" s="5">
        <f t="shared" si="7"/>
        <v>31410</v>
      </c>
      <c r="M33" s="2">
        <f t="shared" si="8"/>
        <v>54855</v>
      </c>
      <c r="N33" s="2">
        <f t="shared" si="9"/>
        <v>31410</v>
      </c>
      <c r="O33" s="5">
        <f t="shared" si="10"/>
        <v>40437</v>
      </c>
      <c r="P33" s="5">
        <f t="shared" si="11"/>
        <v>31410</v>
      </c>
      <c r="Q33" s="2">
        <f t="shared" si="12"/>
        <v>42012</v>
      </c>
      <c r="R33" s="2">
        <f t="shared" si="13"/>
        <v>31410</v>
      </c>
    </row>
    <row r="34" spans="1:18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0"/>
        <v>36450</v>
      </c>
      <c r="F34" s="1">
        <f t="shared" si="1"/>
        <v>31410</v>
      </c>
      <c r="G34" s="1">
        <f t="shared" si="2"/>
        <v>43587</v>
      </c>
      <c r="H34" s="1">
        <f t="shared" si="3"/>
        <v>31410</v>
      </c>
      <c r="I34" s="1">
        <f t="shared" si="4"/>
        <v>40437</v>
      </c>
      <c r="J34" s="1">
        <f t="shared" si="5"/>
        <v>31410</v>
      </c>
      <c r="K34" s="1">
        <f t="shared" si="6"/>
        <v>43587</v>
      </c>
      <c r="L34" s="1">
        <f t="shared" si="7"/>
        <v>31410</v>
      </c>
      <c r="M34" s="1">
        <f t="shared" si="8"/>
        <v>54855</v>
      </c>
      <c r="N34" s="1">
        <f t="shared" si="9"/>
        <v>31410</v>
      </c>
      <c r="O34" s="1">
        <f t="shared" si="10"/>
        <v>40437</v>
      </c>
      <c r="P34" s="1">
        <f t="shared" si="11"/>
        <v>31410</v>
      </c>
      <c r="Q34" s="1">
        <f t="shared" si="12"/>
        <v>42012</v>
      </c>
      <c r="R34" s="1">
        <f t="shared" si="13"/>
        <v>31410</v>
      </c>
    </row>
    <row r="35" spans="1:18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2">
        <f t="shared" si="0"/>
        <v>36450</v>
      </c>
      <c r="F35" s="2">
        <f t="shared" si="1"/>
        <v>31410</v>
      </c>
      <c r="G35" s="5">
        <f t="shared" si="2"/>
        <v>43587</v>
      </c>
      <c r="H35" s="5">
        <f t="shared" si="3"/>
        <v>31410</v>
      </c>
      <c r="I35" s="2">
        <f t="shared" si="4"/>
        <v>40437</v>
      </c>
      <c r="J35" s="2">
        <f t="shared" si="5"/>
        <v>31410</v>
      </c>
      <c r="K35" s="5">
        <f t="shared" si="6"/>
        <v>43587</v>
      </c>
      <c r="L35" s="5">
        <f t="shared" si="7"/>
        <v>31410</v>
      </c>
      <c r="M35" s="2">
        <f t="shared" si="8"/>
        <v>54855</v>
      </c>
      <c r="N35" s="2">
        <f t="shared" si="9"/>
        <v>31410</v>
      </c>
      <c r="O35" s="5">
        <f t="shared" si="10"/>
        <v>40437</v>
      </c>
      <c r="P35" s="5">
        <f t="shared" si="11"/>
        <v>31410</v>
      </c>
      <c r="Q35" s="2">
        <f t="shared" si="12"/>
        <v>42012</v>
      </c>
      <c r="R35" s="2">
        <f t="shared" si="13"/>
        <v>31410</v>
      </c>
    </row>
    <row r="36" spans="1:18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0"/>
        <v>36450</v>
      </c>
      <c r="F36" s="1">
        <f t="shared" si="1"/>
        <v>31410</v>
      </c>
      <c r="G36" s="1">
        <f t="shared" si="2"/>
        <v>43587</v>
      </c>
      <c r="H36" s="1">
        <f t="shared" si="3"/>
        <v>31410</v>
      </c>
      <c r="I36" s="1">
        <f t="shared" si="4"/>
        <v>40437</v>
      </c>
      <c r="J36" s="1">
        <f t="shared" si="5"/>
        <v>31410</v>
      </c>
      <c r="K36" s="1">
        <f t="shared" si="6"/>
        <v>43587</v>
      </c>
      <c r="L36" s="1">
        <f t="shared" si="7"/>
        <v>31410</v>
      </c>
      <c r="M36" s="1">
        <f t="shared" si="8"/>
        <v>54855</v>
      </c>
      <c r="N36" s="1">
        <f t="shared" si="9"/>
        <v>31410</v>
      </c>
      <c r="O36" s="1">
        <f t="shared" si="10"/>
        <v>40437</v>
      </c>
      <c r="P36" s="1">
        <f t="shared" si="11"/>
        <v>31410</v>
      </c>
      <c r="Q36" s="1">
        <f t="shared" si="12"/>
        <v>42012</v>
      </c>
      <c r="R36" s="1">
        <f t="shared" si="13"/>
        <v>31410</v>
      </c>
    </row>
    <row r="37" spans="1:18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2">
        <f t="shared" si="0"/>
        <v>36450</v>
      </c>
      <c r="F37" s="2">
        <f t="shared" si="1"/>
        <v>31410</v>
      </c>
      <c r="G37" s="5">
        <f t="shared" si="2"/>
        <v>43587</v>
      </c>
      <c r="H37" s="5">
        <f t="shared" si="3"/>
        <v>31410</v>
      </c>
      <c r="I37" s="2">
        <f t="shared" si="4"/>
        <v>40437</v>
      </c>
      <c r="J37" s="2">
        <f t="shared" si="5"/>
        <v>31410</v>
      </c>
      <c r="K37" s="5">
        <f t="shared" si="6"/>
        <v>43587</v>
      </c>
      <c r="L37" s="5">
        <f t="shared" si="7"/>
        <v>31410</v>
      </c>
      <c r="M37" s="2">
        <f t="shared" si="8"/>
        <v>54855</v>
      </c>
      <c r="N37" s="2">
        <f t="shared" si="9"/>
        <v>31410</v>
      </c>
      <c r="O37" s="5">
        <f t="shared" si="10"/>
        <v>40437</v>
      </c>
      <c r="P37" s="5">
        <f t="shared" si="11"/>
        <v>31410</v>
      </c>
      <c r="Q37" s="2">
        <f t="shared" si="12"/>
        <v>42012</v>
      </c>
      <c r="R37" s="2">
        <f t="shared" si="13"/>
        <v>31410</v>
      </c>
    </row>
    <row r="38" spans="1:18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0"/>
        <v>36450</v>
      </c>
      <c r="F38" s="1">
        <f t="shared" si="1"/>
        <v>31410</v>
      </c>
      <c r="G38" s="1">
        <f t="shared" si="2"/>
        <v>43587</v>
      </c>
      <c r="H38" s="1">
        <f t="shared" si="3"/>
        <v>31410</v>
      </c>
      <c r="I38" s="1">
        <f t="shared" si="4"/>
        <v>40437</v>
      </c>
      <c r="J38" s="1">
        <f t="shared" si="5"/>
        <v>31410</v>
      </c>
      <c r="K38" s="1">
        <f t="shared" si="6"/>
        <v>43587</v>
      </c>
      <c r="L38" s="1">
        <f t="shared" si="7"/>
        <v>31410</v>
      </c>
      <c r="M38" s="1">
        <f t="shared" si="8"/>
        <v>54855</v>
      </c>
      <c r="N38" s="1">
        <f t="shared" si="9"/>
        <v>31410</v>
      </c>
      <c r="O38" s="1">
        <f t="shared" si="10"/>
        <v>40437</v>
      </c>
      <c r="P38" s="1">
        <f t="shared" si="11"/>
        <v>31410</v>
      </c>
      <c r="Q38" s="1">
        <f t="shared" si="12"/>
        <v>42012</v>
      </c>
      <c r="R38" s="1">
        <f t="shared" si="13"/>
        <v>31410</v>
      </c>
    </row>
    <row r="39" spans="1:18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2">
        <f t="shared" si="0"/>
        <v>36450</v>
      </c>
      <c r="F39" s="2">
        <f t="shared" si="1"/>
        <v>31410</v>
      </c>
      <c r="G39" s="5">
        <f t="shared" si="2"/>
        <v>43587</v>
      </c>
      <c r="H39" s="5">
        <f t="shared" si="3"/>
        <v>31410</v>
      </c>
      <c r="I39" s="2">
        <f t="shared" si="4"/>
        <v>40437</v>
      </c>
      <c r="J39" s="2">
        <f t="shared" si="5"/>
        <v>31410</v>
      </c>
      <c r="K39" s="5">
        <f t="shared" si="6"/>
        <v>43587</v>
      </c>
      <c r="L39" s="5">
        <f t="shared" si="7"/>
        <v>31410</v>
      </c>
      <c r="M39" s="2">
        <f t="shared" si="8"/>
        <v>54855</v>
      </c>
      <c r="N39" s="2">
        <f t="shared" si="9"/>
        <v>31410</v>
      </c>
      <c r="O39" s="5">
        <f t="shared" si="10"/>
        <v>40437</v>
      </c>
      <c r="P39" s="5">
        <f t="shared" si="11"/>
        <v>31410</v>
      </c>
      <c r="Q39" s="2">
        <f t="shared" si="12"/>
        <v>42012</v>
      </c>
      <c r="R39" s="2">
        <f t="shared" si="13"/>
        <v>31410</v>
      </c>
    </row>
    <row r="40" spans="1:18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0"/>
        <v>36450</v>
      </c>
      <c r="F40" s="1">
        <f t="shared" si="1"/>
        <v>31410</v>
      </c>
      <c r="G40" s="1">
        <f t="shared" si="2"/>
        <v>43587</v>
      </c>
      <c r="H40" s="1">
        <f t="shared" si="3"/>
        <v>31410</v>
      </c>
      <c r="I40" s="1">
        <f t="shared" si="4"/>
        <v>40437</v>
      </c>
      <c r="J40" s="1">
        <f t="shared" si="5"/>
        <v>31410</v>
      </c>
      <c r="K40" s="1">
        <f t="shared" si="6"/>
        <v>43587</v>
      </c>
      <c r="L40" s="1">
        <f t="shared" si="7"/>
        <v>31410</v>
      </c>
      <c r="M40" s="1">
        <f t="shared" si="8"/>
        <v>54855</v>
      </c>
      <c r="N40" s="1">
        <f t="shared" si="9"/>
        <v>31410</v>
      </c>
      <c r="O40" s="1">
        <f t="shared" si="10"/>
        <v>40437</v>
      </c>
      <c r="P40" s="1">
        <f t="shared" si="11"/>
        <v>31410</v>
      </c>
      <c r="Q40" s="1">
        <f t="shared" si="12"/>
        <v>42012</v>
      </c>
      <c r="R40" s="1">
        <f t="shared" si="13"/>
        <v>31410</v>
      </c>
    </row>
    <row r="41" spans="1:18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2">
        <f>0+13500+22220</f>
        <v>35720</v>
      </c>
      <c r="F41" s="2">
        <f>0+13500+17330</f>
        <v>30830</v>
      </c>
      <c r="G41" s="5">
        <f>0+13500+29251</f>
        <v>42751</v>
      </c>
      <c r="H41" s="5">
        <f>0+13500+17330</f>
        <v>30830</v>
      </c>
      <c r="I41" s="2">
        <f>0+13500+26357</f>
        <v>39857</v>
      </c>
      <c r="J41" s="2">
        <f>0+13500+17330</f>
        <v>30830</v>
      </c>
      <c r="K41" s="5">
        <f>0+13500+28893</f>
        <v>42393</v>
      </c>
      <c r="L41" s="5">
        <f>0+13500+17330</f>
        <v>30830</v>
      </c>
      <c r="M41" s="2">
        <f>0+13500+39979</f>
        <v>53479</v>
      </c>
      <c r="N41" s="2">
        <f>0+13500+17330</f>
        <v>30830</v>
      </c>
      <c r="O41" s="5">
        <f>0+13500+25977</f>
        <v>39477</v>
      </c>
      <c r="P41" s="5">
        <f>0+13500+17330</f>
        <v>30830</v>
      </c>
      <c r="Q41" s="2">
        <f>0+13500+27804</f>
        <v>41304</v>
      </c>
      <c r="R41" s="2">
        <f>0+13500+17330</f>
        <v>30830</v>
      </c>
    </row>
    <row r="42" spans="1:18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0+13500+21490</f>
        <v>34990</v>
      </c>
      <c r="F42" s="1">
        <f>0+13500+16750</f>
        <v>30250</v>
      </c>
      <c r="G42" s="1">
        <f>0+13500+28415</f>
        <v>41915</v>
      </c>
      <c r="H42" s="1">
        <f>0+13500+16750</f>
        <v>30250</v>
      </c>
      <c r="I42" s="1">
        <f>0+13500+25777</f>
        <v>39277</v>
      </c>
      <c r="J42" s="1">
        <f>0+13500+16750</f>
        <v>30250</v>
      </c>
      <c r="K42" s="1">
        <f>0+13500+27699</f>
        <v>41199</v>
      </c>
      <c r="L42" s="1">
        <f>0+13500+16750</f>
        <v>30250</v>
      </c>
      <c r="M42" s="1">
        <f>0+13500+38603</f>
        <v>52103</v>
      </c>
      <c r="N42" s="1">
        <f>0+13500+16750</f>
        <v>30250</v>
      </c>
      <c r="O42" s="1">
        <f>0+13500+25017</f>
        <v>38517</v>
      </c>
      <c r="P42" s="1">
        <f>0+13500+16750</f>
        <v>30250</v>
      </c>
      <c r="Q42" s="1">
        <f>0+13500+27096</f>
        <v>40596</v>
      </c>
      <c r="R42" s="1">
        <f>0+13500+16750</f>
        <v>30250</v>
      </c>
    </row>
    <row r="43" spans="1:18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2">
        <f>0+13500+20760</f>
        <v>34260</v>
      </c>
      <c r="F43" s="2">
        <f>0+13500+16170</f>
        <v>29670</v>
      </c>
      <c r="G43" s="5">
        <f>0+13500+27579</f>
        <v>41079</v>
      </c>
      <c r="H43" s="5">
        <f>0+13500+16170</f>
        <v>29670</v>
      </c>
      <c r="I43" s="2">
        <f>0+13500+25197</f>
        <v>38697</v>
      </c>
      <c r="J43" s="2">
        <f>0+13500+16170</f>
        <v>29670</v>
      </c>
      <c r="K43" s="5">
        <f>0+13500+26505</f>
        <v>40005</v>
      </c>
      <c r="L43" s="5">
        <f>0+13500+16170</f>
        <v>29670</v>
      </c>
      <c r="M43" s="2">
        <f>0+13500+37227</f>
        <v>50727</v>
      </c>
      <c r="N43" s="2">
        <f>0+13500+16170</f>
        <v>29670</v>
      </c>
      <c r="O43" s="5">
        <f>0+13500+24057</f>
        <v>37557</v>
      </c>
      <c r="P43" s="5">
        <f>0+13500+16170</f>
        <v>29670</v>
      </c>
      <c r="Q43" s="2">
        <f>0+13500+26388</f>
        <v>39888</v>
      </c>
      <c r="R43" s="2">
        <f>0+13500+16170</f>
        <v>29670</v>
      </c>
    </row>
    <row r="44" spans="1:18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0+13500+19665</f>
        <v>33165</v>
      </c>
      <c r="F44" s="1">
        <f>0+13500+15300</f>
        <v>28800</v>
      </c>
      <c r="G44" s="1">
        <f>0+13500+26325</f>
        <v>39825</v>
      </c>
      <c r="H44" s="1">
        <f>0+13500+15300</f>
        <v>28800</v>
      </c>
      <c r="I44" s="1">
        <f>0+13500+24327</f>
        <v>37827</v>
      </c>
      <c r="J44" s="1">
        <f>0+13500+15300</f>
        <v>28800</v>
      </c>
      <c r="K44" s="1">
        <f>0+13500+24714</f>
        <v>38214</v>
      </c>
      <c r="L44" s="1">
        <f>0+13500+15300</f>
        <v>28800</v>
      </c>
      <c r="M44" s="1">
        <f>0+13500+35163</f>
        <v>48663</v>
      </c>
      <c r="N44" s="1">
        <f>0+13500+15300</f>
        <v>28800</v>
      </c>
      <c r="O44" s="1">
        <f>0+13500+22617</f>
        <v>36117</v>
      </c>
      <c r="P44" s="1">
        <f>0+13500+15300</f>
        <v>28800</v>
      </c>
      <c r="Q44" s="1">
        <f>0+13500+25326</f>
        <v>38826</v>
      </c>
      <c r="R44" s="1">
        <f>0+13500+15300</f>
        <v>28800</v>
      </c>
    </row>
    <row r="45" spans="1:18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2">
        <f>0+13500+24035</f>
        <v>37535</v>
      </c>
      <c r="F45" s="2">
        <f>0+13500+18700</f>
        <v>32200</v>
      </c>
      <c r="G45" s="5">
        <f>0+13500+32175</f>
        <v>45675</v>
      </c>
      <c r="H45" s="5">
        <f>0+13500+18700</f>
        <v>32200</v>
      </c>
      <c r="I45" s="2">
        <f>0+13500+29733</f>
        <v>43233</v>
      </c>
      <c r="J45" s="2">
        <f>0+13500+18700</f>
        <v>32200</v>
      </c>
      <c r="K45" s="5">
        <f>0+13500+30206</f>
        <v>43706</v>
      </c>
      <c r="L45" s="5">
        <f>0+13500+18700</f>
        <v>32200</v>
      </c>
      <c r="M45" s="2">
        <f>0+13500+42977</f>
        <v>56477</v>
      </c>
      <c r="N45" s="2">
        <f>0+13500+18700</f>
        <v>32200</v>
      </c>
      <c r="O45" s="5">
        <f>0+13500+27643</f>
        <v>41143</v>
      </c>
      <c r="P45" s="5">
        <f>0+13500+18700</f>
        <v>32200</v>
      </c>
      <c r="Q45" s="2">
        <f>0+13500+30954</f>
        <v>44454</v>
      </c>
      <c r="R45" s="2">
        <f>0+13500+18700</f>
        <v>32200</v>
      </c>
    </row>
    <row r="46" spans="1:18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0+13500+19665</f>
        <v>33165</v>
      </c>
      <c r="F46" s="1">
        <f>0+13500+15300</f>
        <v>28800</v>
      </c>
      <c r="G46" s="1">
        <f>0+13500+26325</f>
        <v>39825</v>
      </c>
      <c r="H46" s="1">
        <f>0+13500+15300</f>
        <v>28800</v>
      </c>
      <c r="I46" s="1">
        <f>0+13500+24327</f>
        <v>37827</v>
      </c>
      <c r="J46" s="1">
        <f>0+13500+15300</f>
        <v>28800</v>
      </c>
      <c r="K46" s="1">
        <f>0+13500+24714</f>
        <v>38214</v>
      </c>
      <c r="L46" s="1">
        <f>0+13500+15300</f>
        <v>28800</v>
      </c>
      <c r="M46" s="1">
        <f>0+13500+35163</f>
        <v>48663</v>
      </c>
      <c r="N46" s="1">
        <f>0+13500+15300</f>
        <v>28800</v>
      </c>
      <c r="O46" s="1">
        <f>0+13500+22617</f>
        <v>36117</v>
      </c>
      <c r="P46" s="1">
        <f>0+13500+15300</f>
        <v>28800</v>
      </c>
      <c r="Q46" s="1">
        <f>0+13500+25326</f>
        <v>38826</v>
      </c>
      <c r="R46" s="1">
        <f>0+13500+15300</f>
        <v>28800</v>
      </c>
    </row>
    <row r="47" spans="1:18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2">
        <f>0+13500+19665</f>
        <v>33165</v>
      </c>
      <c r="F47" s="2">
        <f>0+13500+15300</f>
        <v>28800</v>
      </c>
      <c r="G47" s="5">
        <f>0+13500+26325</f>
        <v>39825</v>
      </c>
      <c r="H47" s="5">
        <f>0+13500+15300</f>
        <v>28800</v>
      </c>
      <c r="I47" s="2">
        <f>0+13500+24327</f>
        <v>37827</v>
      </c>
      <c r="J47" s="2">
        <f>0+13500+15300</f>
        <v>28800</v>
      </c>
      <c r="K47" s="5">
        <f>0+13500+24714</f>
        <v>38214</v>
      </c>
      <c r="L47" s="5">
        <f>0+13500+15300</f>
        <v>28800</v>
      </c>
      <c r="M47" s="2">
        <f>0+13500+35163</f>
        <v>48663</v>
      </c>
      <c r="N47" s="2">
        <f>0+13500+15300</f>
        <v>28800</v>
      </c>
      <c r="O47" s="5">
        <f>0+13500+22617</f>
        <v>36117</v>
      </c>
      <c r="P47" s="5">
        <f>0+13500+15300</f>
        <v>28800</v>
      </c>
      <c r="Q47" s="2">
        <f>0+13500+25326</f>
        <v>38826</v>
      </c>
      <c r="R47" s="2">
        <f>0+13500+15300</f>
        <v>28800</v>
      </c>
    </row>
    <row r="48" spans="1:18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0+13500+19665</f>
        <v>33165</v>
      </c>
      <c r="F48" s="1">
        <f>0+13500+15300</f>
        <v>28800</v>
      </c>
      <c r="G48" s="1">
        <f>0+13500+26325</f>
        <v>39825</v>
      </c>
      <c r="H48" s="1">
        <f>0+13500+15300</f>
        <v>28800</v>
      </c>
      <c r="I48" s="1">
        <f>0+13500+24327</f>
        <v>37827</v>
      </c>
      <c r="J48" s="1">
        <f>0+13500+15300</f>
        <v>28800</v>
      </c>
      <c r="K48" s="1">
        <f>0+13500+24714</f>
        <v>38214</v>
      </c>
      <c r="L48" s="1">
        <f>0+13500+15300</f>
        <v>28800</v>
      </c>
      <c r="M48" s="1">
        <f>0+13500+35163</f>
        <v>48663</v>
      </c>
      <c r="N48" s="1">
        <f>0+13500+15300</f>
        <v>28800</v>
      </c>
      <c r="O48" s="1">
        <f>0+13500+22617</f>
        <v>36117</v>
      </c>
      <c r="P48" s="1">
        <f>0+13500+15300</f>
        <v>28800</v>
      </c>
      <c r="Q48" s="1">
        <f>0+13500+25326</f>
        <v>38826</v>
      </c>
      <c r="R48" s="1">
        <f>0+13500+15300</f>
        <v>28800</v>
      </c>
    </row>
    <row r="49" spans="1:18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2">
        <f>0+13500+21850</f>
        <v>35350</v>
      </c>
      <c r="F49" s="2">
        <f>0+13500+17000</f>
        <v>30500</v>
      </c>
      <c r="G49" s="5">
        <f>0+13500+29250</f>
        <v>42750</v>
      </c>
      <c r="H49" s="5">
        <f>0+13500+17000</f>
        <v>30500</v>
      </c>
      <c r="I49" s="2">
        <f>0+13500+27030</f>
        <v>40530</v>
      </c>
      <c r="J49" s="2">
        <f>0+13500+17000</f>
        <v>30500</v>
      </c>
      <c r="K49" s="5">
        <f>0+13500+27460</f>
        <v>40960</v>
      </c>
      <c r="L49" s="5">
        <f>0+13500+17000</f>
        <v>30500</v>
      </c>
      <c r="M49" s="2">
        <f>0+13500+39070</f>
        <v>52570</v>
      </c>
      <c r="N49" s="2">
        <f>0+13500+17000</f>
        <v>30500</v>
      </c>
      <c r="O49" s="5">
        <f>0+13500+25130</f>
        <v>38630</v>
      </c>
      <c r="P49" s="5">
        <f>0+13500+17000</f>
        <v>30500</v>
      </c>
      <c r="Q49" s="2">
        <f>0+13500+28140</f>
        <v>41640</v>
      </c>
      <c r="R49" s="2">
        <f>0+13500+17000</f>
        <v>30500</v>
      </c>
    </row>
    <row r="50" spans="1:18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0+13500+13110</f>
        <v>26610</v>
      </c>
      <c r="F50" s="1">
        <f>0+13500+10200</f>
        <v>23700</v>
      </c>
      <c r="G50" s="1">
        <f>0+13500+17550</f>
        <v>31050</v>
      </c>
      <c r="H50" s="1">
        <f>0+13500+10200</f>
        <v>23700</v>
      </c>
      <c r="I50" s="1">
        <f>0+13500+16218</f>
        <v>29718</v>
      </c>
      <c r="J50" s="1">
        <f>0+13500+10200</f>
        <v>23700</v>
      </c>
      <c r="K50" s="1">
        <f>0+13500+16476</f>
        <v>29976</v>
      </c>
      <c r="L50" s="1">
        <f>0+13500+10200</f>
        <v>23700</v>
      </c>
      <c r="M50" s="1">
        <f>0+13500+23442</f>
        <v>36942</v>
      </c>
      <c r="N50" s="1">
        <f>0+13500+10200</f>
        <v>23700</v>
      </c>
      <c r="O50" s="1">
        <f>0+13500+15078</f>
        <v>28578</v>
      </c>
      <c r="P50" s="1">
        <f>0+13500+10200</f>
        <v>23700</v>
      </c>
      <c r="Q50" s="1">
        <f>0+13500+16884</f>
        <v>30384</v>
      </c>
      <c r="R50" s="1">
        <f>0+13500+10200</f>
        <v>23700</v>
      </c>
    </row>
    <row r="65536" ht="12.75"/>
  </sheetData>
  <sheetProtection selectLockedCells="1" selectUnlockedCells="1"/>
  <mergeCells count="12">
    <mergeCell ref="I2:J2"/>
    <mergeCell ref="K2:L2"/>
    <mergeCell ref="M2:N2"/>
    <mergeCell ref="O2:P2"/>
    <mergeCell ref="Q2:R2"/>
    <mergeCell ref="A1:R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2022-02-05T17:31:20Z</dcterms:modified>
  <cp:category/>
  <cp:version/>
  <cp:contentType/>
  <cp:contentStatus/>
</cp:coreProperties>
</file>